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prt-my.sharepoint.com/personal/pollmann_prt_onmicrosoft_com/Documents/Blog/EXCELlence im Controlling/Matrix-Funktionen/"/>
    </mc:Choice>
  </mc:AlternateContent>
  <xr:revisionPtr revIDLastSave="126" documentId="8_{9AC10A1F-6F56-42BF-AFF1-29D4F570EE8C}" xr6:coauthVersionLast="45" xr6:coauthVersionMax="45" xr10:uidLastSave="{E7112C57-908F-4F53-9E54-D1ED9BA4CECC}"/>
  <bookViews>
    <workbookView xWindow="-120" yWindow="-120" windowWidth="29040" windowHeight="15840" activeTab="1" xr2:uid="{00000000-000D-0000-FFFF-FFFF00000000}"/>
  </bookViews>
  <sheets>
    <sheet name="Worum es geht" sheetId="6" r:id="rId1"/>
    <sheet name="Prämienberechnung" sheetId="1" r:id="rId2"/>
    <sheet name="Liste der Namen" sheetId="4" r:id="rId3"/>
    <sheet name="Mehr Informationen" sheetId="5" r:id="rId4"/>
  </sheets>
  <definedNames>
    <definedName name="Anwesenheit">Prämienberechnung!$G$3:$G$21</definedName>
    <definedName name="Anwesenheitsgrad">Prämienberechnung!$H$3:$H$21</definedName>
    <definedName name="BezahlteStunden">Prämienberechnung!$C$3:$C$21</definedName>
    <definedName name="IstProduktivität">Prämienberechnung!$M$3:$M$21</definedName>
    <definedName name="IstProduktivitätStunden">Prämienberechnung!$L$3:$L$21</definedName>
    <definedName name="krank">Prämienberechnung!$F$3:$F$21</definedName>
    <definedName name="Leerlauf">Prämienberechnung!$J$3:$J$21</definedName>
    <definedName name="Leistungsgrad">Prämienberechnung!$Q$3:$Q$21</definedName>
    <definedName name="LeistungsgradZiel">Prämienberechnung!$X$3:$X$8</definedName>
    <definedName name="Leistungsprämie">Prämienberechnung!$T$3:$T$21</definedName>
    <definedName name="LeistungsprämieZiel">Prämienberechnung!$Y$3:$Y$8</definedName>
    <definedName name="Lohnerlös">Prämienberechnung!$N$3:$N$21</definedName>
    <definedName name="Nacharbeiten">Prämienberechnung!$K$3:$K$21</definedName>
    <definedName name="Position">Prämienberechnung!$V$3:$V$21</definedName>
    <definedName name="Prämienvereinbarung">Prämienberechnung!$X$3:$Y$8</definedName>
    <definedName name="Schulung">Prämienberechnung!$E$3:$E$21</definedName>
    <definedName name="UrlaubFeiertage">Prämienberechnung!$D$3:$D$21</definedName>
    <definedName name="verkaufteStunden">Prämienberechnung!$O$3:$O$21</definedName>
    <definedName name="WerkstattFürWerkstatt">Prämienberechnung!$I$3:$I$21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 i="1" l="1"/>
  <c r="U5" i="1"/>
  <c r="U6" i="1"/>
  <c r="U7" i="1"/>
  <c r="U8" i="1"/>
  <c r="U9" i="1"/>
  <c r="U10" i="1"/>
  <c r="U11" i="1"/>
  <c r="U12" i="1"/>
  <c r="U13" i="1"/>
  <c r="U14" i="1"/>
  <c r="U15" i="1"/>
  <c r="U16" i="1"/>
  <c r="U17" i="1"/>
  <c r="U18" i="1"/>
  <c r="U19" i="1"/>
  <c r="U20" i="1"/>
  <c r="U21" i="1"/>
  <c r="U3" i="1"/>
  <c r="AA3" i="1" l="1"/>
  <c r="AA4" i="1"/>
  <c r="AA5" i="1"/>
  <c r="AA6" i="1"/>
  <c r="AA7" i="1"/>
  <c r="AA8" i="1"/>
  <c r="G3" i="1" l="1"/>
  <c r="L3" i="1" s="1"/>
  <c r="G4" i="1"/>
  <c r="L4" i="1" s="1"/>
  <c r="G5" i="1"/>
  <c r="L5" i="1" s="1"/>
  <c r="G6" i="1"/>
  <c r="L6" i="1" s="1"/>
  <c r="G7" i="1"/>
  <c r="L7" i="1" s="1"/>
  <c r="G8" i="1"/>
  <c r="L8" i="1" s="1"/>
  <c r="G9" i="1"/>
  <c r="L9" i="1" s="1"/>
  <c r="G10" i="1"/>
  <c r="L10" i="1" s="1"/>
  <c r="G11" i="1"/>
  <c r="L11" i="1" s="1"/>
  <c r="G12" i="1"/>
  <c r="L12" i="1" s="1"/>
  <c r="G13" i="1"/>
  <c r="L13" i="1" s="1"/>
  <c r="G14" i="1"/>
  <c r="L14" i="1" s="1"/>
  <c r="G15" i="1"/>
  <c r="L15" i="1" s="1"/>
  <c r="G16" i="1"/>
  <c r="L16" i="1" s="1"/>
  <c r="G17" i="1"/>
  <c r="L17" i="1" s="1"/>
  <c r="G18" i="1"/>
  <c r="L18" i="1" s="1"/>
  <c r="G19" i="1"/>
  <c r="L19" i="1" s="1"/>
  <c r="G20" i="1"/>
  <c r="L20" i="1" s="1"/>
  <c r="G21" i="1"/>
  <c r="L21" i="1" s="1"/>
  <c r="H21" i="1" l="1"/>
  <c r="H12" i="1"/>
  <c r="H11" i="1"/>
  <c r="H7" i="1"/>
  <c r="H5" i="1"/>
  <c r="H17" i="1"/>
  <c r="H9" i="1"/>
  <c r="H13" i="1"/>
  <c r="H20" i="1"/>
  <c r="H15" i="1"/>
  <c r="H4" i="1"/>
  <c r="H16" i="1"/>
  <c r="H19" i="1"/>
  <c r="H8" i="1"/>
  <c r="H18" i="1"/>
  <c r="H14" i="1"/>
  <c r="H10" i="1"/>
  <c r="H6" i="1"/>
  <c r="H3" i="1"/>
  <c r="M18" i="1"/>
  <c r="Q18" i="1"/>
  <c r="M14" i="1"/>
  <c r="Q14" i="1"/>
  <c r="M10" i="1"/>
  <c r="Q10" i="1"/>
  <c r="M6" i="1"/>
  <c r="Q6" i="1"/>
  <c r="Q21" i="1"/>
  <c r="M21" i="1"/>
  <c r="Q17" i="1"/>
  <c r="M17" i="1"/>
  <c r="Q13" i="1"/>
  <c r="M13" i="1"/>
  <c r="Q9" i="1"/>
  <c r="M9" i="1"/>
  <c r="Q5" i="1"/>
  <c r="M5" i="1"/>
  <c r="Q20" i="1"/>
  <c r="M20" i="1"/>
  <c r="Q16" i="1"/>
  <c r="M16" i="1"/>
  <c r="Q12" i="1"/>
  <c r="M12" i="1"/>
  <c r="Q8" i="1"/>
  <c r="M8" i="1"/>
  <c r="Q4" i="1"/>
  <c r="M4" i="1"/>
  <c r="Q19" i="1"/>
  <c r="M19" i="1"/>
  <c r="Q15" i="1"/>
  <c r="M15" i="1"/>
  <c r="Q11" i="1"/>
  <c r="M11" i="1"/>
  <c r="Q7" i="1"/>
  <c r="M7" i="1"/>
  <c r="Q3" i="1"/>
  <c r="M3" i="1"/>
  <c r="V11" i="1" l="1"/>
  <c r="T11" i="1"/>
  <c r="V16" i="1"/>
  <c r="T16" i="1"/>
  <c r="V13" i="1"/>
  <c r="T13" i="1"/>
  <c r="V6" i="1"/>
  <c r="T6" i="1"/>
  <c r="V14" i="1"/>
  <c r="T14" i="1"/>
  <c r="V3" i="1"/>
  <c r="T3" i="1"/>
  <c r="V8" i="1"/>
  <c r="T8" i="1"/>
  <c r="V5" i="1"/>
  <c r="T5" i="1"/>
  <c r="T21" i="1"/>
  <c r="V21" i="1"/>
  <c r="V7" i="1"/>
  <c r="T7" i="1"/>
  <c r="V15" i="1"/>
  <c r="T15" i="1"/>
  <c r="V4" i="1"/>
  <c r="T4" i="1"/>
  <c r="V12" i="1"/>
  <c r="T12" i="1"/>
  <c r="V20" i="1"/>
  <c r="T20" i="1"/>
  <c r="T9" i="1"/>
  <c r="V9" i="1"/>
  <c r="T17" i="1"/>
  <c r="V17" i="1"/>
  <c r="V19" i="1"/>
  <c r="T19" i="1"/>
  <c r="V10" i="1"/>
  <c r="T10" i="1"/>
  <c r="V18" i="1"/>
  <c r="T18" i="1"/>
  <c r="S11" i="1"/>
  <c r="S16" i="1"/>
  <c r="S13" i="1"/>
  <c r="S6" i="1"/>
  <c r="S14" i="1"/>
  <c r="S19" i="1"/>
  <c r="S5" i="1"/>
  <c r="S7" i="1"/>
  <c r="S4" i="1"/>
  <c r="S20" i="1"/>
  <c r="S9" i="1"/>
  <c r="S17" i="1"/>
  <c r="S3" i="1"/>
  <c r="S8" i="1"/>
  <c r="S21" i="1"/>
  <c r="S15" i="1"/>
  <c r="S12" i="1"/>
  <c r="S10" i="1"/>
  <c r="S18" i="1"/>
</calcChain>
</file>

<file path=xl/sharedStrings.xml><?xml version="1.0" encoding="utf-8"?>
<sst xmlns="http://schemas.openxmlformats.org/spreadsheetml/2006/main" count="89" uniqueCount="84">
  <si>
    <t>Mitarbeiter</t>
  </si>
  <si>
    <t>Bezahlte Stunden</t>
  </si>
  <si>
    <t>Urlaub Feiertage</t>
  </si>
  <si>
    <t>Schulung</t>
  </si>
  <si>
    <t>krank</t>
  </si>
  <si>
    <t>Werkstatt für Werkstatt</t>
  </si>
  <si>
    <t>Leerlauf</t>
  </si>
  <si>
    <t>Ist-Produktivität [%]</t>
  </si>
  <si>
    <t>Leistungs-grad [%]</t>
  </si>
  <si>
    <t>Leistungs-prämie</t>
  </si>
  <si>
    <t>Maier</t>
  </si>
  <si>
    <t>Schmidt</t>
  </si>
  <si>
    <t>Weiß</t>
  </si>
  <si>
    <t>Rinkart</t>
  </si>
  <si>
    <t>Einfinger</t>
  </si>
  <si>
    <t>Grund</t>
  </si>
  <si>
    <t>Blank</t>
  </si>
  <si>
    <t>Marinca</t>
  </si>
  <si>
    <t>Graß</t>
  </si>
  <si>
    <t>Utsch</t>
  </si>
  <si>
    <t>Becht</t>
  </si>
  <si>
    <t>Müller</t>
  </si>
  <si>
    <t>Harzenetter</t>
  </si>
  <si>
    <t>Drillisch</t>
  </si>
  <si>
    <t>Schubert</t>
  </si>
  <si>
    <t>Schulz</t>
  </si>
  <si>
    <t>Wagner</t>
  </si>
  <si>
    <t>Saur</t>
  </si>
  <si>
    <t>Settele</t>
  </si>
  <si>
    <t>verwendeter Name</t>
  </si>
  <si>
    <t>Bezug</t>
  </si>
  <si>
    <t>Lohnerlös [€]</t>
  </si>
  <si>
    <t>Lohnerlös</t>
  </si>
  <si>
    <t>Prämienvereinbarung</t>
  </si>
  <si>
    <t>Nach-arbeiten</t>
  </si>
  <si>
    <t>Anwesenheit [%]</t>
  </si>
  <si>
    <t>Anwesen-heit</t>
  </si>
  <si>
    <t>Ist-Produktivität</t>
  </si>
  <si>
    <t>verkaufte Stunden</t>
  </si>
  <si>
    <t>Anwesenheit</t>
  </si>
  <si>
    <t>Anwesenheitsgrad</t>
  </si>
  <si>
    <t>BezahlteStunden</t>
  </si>
  <si>
    <t>IstProduktivität</t>
  </si>
  <si>
    <t>Leistungsgrad</t>
  </si>
  <si>
    <t>Leistungsprämie</t>
  </si>
  <si>
    <t>Nacharbeiten</t>
  </si>
  <si>
    <t>UrlaubFeiertage</t>
  </si>
  <si>
    <t>verkaufteStunden</t>
  </si>
  <si>
    <t>WerkstattFürWerkstatt</t>
  </si>
  <si>
    <t>Leistungs-prämie [€] (1)</t>
  </si>
  <si>
    <t>Leistungs-prämie [€] (2)</t>
  </si>
  <si>
    <t>LeistungsgradZiel</t>
  </si>
  <si>
    <t>IstProduktivitätStunden</t>
  </si>
  <si>
    <t>LeistungsprämieZiel</t>
  </si>
  <si>
    <t>Weitere Informationen rund um das Thema erhalten Sie:</t>
  </si>
  <si>
    <t>Durch den Newsletter Controlling EXCELlent</t>
  </si>
  <si>
    <t>Im BLOG Controlling EXCELLent</t>
  </si>
  <si>
    <t>In der XING-Gruppe Controlling meets Excel &amp; Co.</t>
  </si>
  <si>
    <t>Leistungsgrad und -prämie</t>
  </si>
  <si>
    <t>Leistungs-prämie [€] (3)</t>
  </si>
  <si>
    <t>Position</t>
  </si>
  <si>
    <t>WENN()</t>
  </si>
  <si>
    <t>XVERWEIS()</t>
  </si>
  <si>
    <t>INDEX()</t>
  </si>
  <si>
    <t>XVERGLEICH()</t>
  </si>
  <si>
    <t>=Prämienberechnung!$G$3:$G$21</t>
  </si>
  <si>
    <t>=Prämienberechnung!$H$3:$H$21</t>
  </si>
  <si>
    <t>=Prämienberechnung!$C$3:$C$21</t>
  </si>
  <si>
    <t>=Prämienberechnung!$M$3:$M$21</t>
  </si>
  <si>
    <t>=Prämienberechnung!$L$3:$L$21</t>
  </si>
  <si>
    <t>=Prämienberechnung!$F$3:$F$21</t>
  </si>
  <si>
    <t>=Prämienberechnung!$J$3:$J$21</t>
  </si>
  <si>
    <t>=Prämienberechnung!$Q$3:$Q$21</t>
  </si>
  <si>
    <t>=Prämienberechnung!$X$3:$X$8</t>
  </si>
  <si>
    <t>=Prämienberechnung!$T$3:$T$21</t>
  </si>
  <si>
    <t>=Prämienberechnung!$Y$3:$Y$8</t>
  </si>
  <si>
    <t>=Prämienberechnung!$N$3:$N$21</t>
  </si>
  <si>
    <t>=Prämienberechnung!$K$3:$K$21</t>
  </si>
  <si>
    <t>=Prämienberechnung!$V$3:$V$21</t>
  </si>
  <si>
    <t>=Prämienberechnung!$X$3:$Y$8</t>
  </si>
  <si>
    <t>=Prämienberechnung!$E$3:$E$21</t>
  </si>
  <si>
    <t>=Prämienberechnung!$D$3:$D$21</t>
  </si>
  <si>
    <t>=Prämienberechnung!$O$3:$O$21</t>
  </si>
  <si>
    <t>=Prämienberechnung!$I$3:$I$21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</si>
</sst>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quot;"/>
    <numFmt numFmtId="166" formatCode="&quot;ab &quot;0%\ &quot;gibt es&quot;"/>
  </numFmts>
  <fonts count="11" x14ac:knownFonts="1">
    <font>
      <sz val="10"/>
      <name val="Arial"/>
    </font>
    <font>
      <sz val="10"/>
      <name val="Arial"/>
      <family val="2"/>
    </font>
    <font>
      <b/>
      <sz val="10"/>
      <color theme="0"/>
      <name val="Arial"/>
      <family val="2"/>
    </font>
    <font>
      <sz val="10"/>
      <color theme="0"/>
      <name val="Arial"/>
      <family val="2"/>
    </font>
    <font>
      <sz val="10"/>
      <color theme="0"/>
      <name val="Arial"/>
      <family val="2"/>
    </font>
    <font>
      <sz val="10"/>
      <name val="Arial"/>
      <family val="2"/>
    </font>
    <font>
      <b/>
      <sz val="12"/>
      <color theme="0"/>
      <name val="Arial"/>
      <family val="2"/>
    </font>
    <font>
      <u/>
      <sz val="10"/>
      <color indexed="12"/>
      <name val="Arial"/>
      <family val="2"/>
    </font>
    <font>
      <b/>
      <u/>
      <sz val="10"/>
      <color theme="10"/>
      <name val="Arial"/>
      <family val="2"/>
    </font>
    <font>
      <b/>
      <u/>
      <sz val="10"/>
      <color indexed="12"/>
      <name val="Arial"/>
      <family val="2"/>
    </font>
    <font>
      <b/>
      <sz val="14"/>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3">
    <border>
      <left/>
      <right/>
      <top/>
      <bottom/>
      <diagonal/>
    </border>
    <border>
      <left style="hair">
        <color auto="1"/>
      </left>
      <right style="hair">
        <color auto="1"/>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5">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48">
    <xf numFmtId="0" fontId="0" fillId="0" borderId="0" xfId="0"/>
    <xf numFmtId="0" fontId="0" fillId="0" borderId="0" xfId="0" applyNumberFormat="1"/>
    <xf numFmtId="0" fontId="2" fillId="2" borderId="0" xfId="0" applyFont="1" applyFill="1" applyAlignment="1">
      <alignment horizontal="center"/>
    </xf>
    <xf numFmtId="0" fontId="3" fillId="2" borderId="0" xfId="0" applyFont="1" applyFill="1" applyBorder="1" applyAlignment="1">
      <alignment horizontal="center" vertical="top" wrapText="1"/>
    </xf>
    <xf numFmtId="9" fontId="0" fillId="0" borderId="0" xfId="0" applyNumberFormat="1" applyBorder="1"/>
    <xf numFmtId="165" fontId="0" fillId="0" borderId="0" xfId="0" applyNumberFormat="1" applyBorder="1"/>
    <xf numFmtId="0" fontId="4" fillId="4" borderId="0" xfId="0" applyFont="1" applyFill="1" applyBorder="1" applyAlignment="1" applyProtection="1">
      <alignment horizontal="right" vertical="top" wrapText="1"/>
      <protection locked="0"/>
    </xf>
    <xf numFmtId="12" fontId="4" fillId="4"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Protection="1">
      <protection locked="0"/>
    </xf>
    <xf numFmtId="0" fontId="5" fillId="0" borderId="0" xfId="0" applyFont="1" applyFill="1" applyBorder="1" applyProtection="1">
      <protection locked="0"/>
    </xf>
    <xf numFmtId="0" fontId="5" fillId="0" borderId="0" xfId="0" applyNumberFormat="1" applyFont="1" applyFill="1" applyBorder="1" applyAlignment="1" applyProtection="1">
      <alignment horizontal="right"/>
      <protection locked="0"/>
    </xf>
    <xf numFmtId="0" fontId="5" fillId="0" borderId="0" xfId="0" applyNumberFormat="1" applyFont="1" applyFill="1" applyBorder="1" applyAlignment="1" applyProtection="1">
      <alignment horizontal="right"/>
    </xf>
    <xf numFmtId="9" fontId="5" fillId="3" borderId="1" xfId="1" applyNumberFormat="1" applyFont="1" applyFill="1" applyBorder="1" applyAlignment="1" applyProtection="1">
      <alignment horizontal="right"/>
    </xf>
    <xf numFmtId="9" fontId="5" fillId="0" borderId="1" xfId="1" applyNumberFormat="1" applyFont="1" applyFill="1" applyBorder="1" applyAlignment="1" applyProtection="1">
      <alignment horizontal="right"/>
    </xf>
    <xf numFmtId="3"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164" fontId="5" fillId="0" borderId="0" xfId="1" applyNumberFormat="1" applyFont="1" applyFill="1" applyBorder="1" applyAlignment="1" applyProtection="1">
      <alignment horizontal="right"/>
    </xf>
    <xf numFmtId="3" fontId="5" fillId="0" borderId="0" xfId="0" applyNumberFormat="1" applyFont="1" applyFill="1" applyBorder="1" applyAlignment="1" applyProtection="1">
      <alignment horizontal="right"/>
    </xf>
    <xf numFmtId="0" fontId="5" fillId="0" borderId="0" xfId="0" applyFont="1" applyProtection="1"/>
    <xf numFmtId="9" fontId="5" fillId="0" borderId="0" xfId="1" applyNumberFormat="1" applyFont="1" applyFill="1" applyBorder="1" applyAlignment="1" applyProtection="1">
      <alignment horizontal="right"/>
    </xf>
    <xf numFmtId="0" fontId="5" fillId="0" borderId="0" xfId="0" applyFont="1"/>
    <xf numFmtId="0" fontId="5" fillId="0" borderId="0" xfId="0" applyFont="1" applyFill="1" applyProtection="1">
      <protection locked="0"/>
    </xf>
    <xf numFmtId="9" fontId="5" fillId="0" borderId="0" xfId="1" applyFont="1" applyProtection="1">
      <protection locked="0"/>
    </xf>
    <xf numFmtId="0" fontId="0" fillId="0" borderId="0" xfId="0" applyAlignment="1">
      <alignment horizontal="right"/>
    </xf>
    <xf numFmtId="166" fontId="0" fillId="0" borderId="0" xfId="0" applyNumberFormat="1" applyAlignment="1">
      <alignment horizontal="right"/>
    </xf>
    <xf numFmtId="0" fontId="1" fillId="0" borderId="0" xfId="2"/>
    <xf numFmtId="0" fontId="10" fillId="0" borderId="0" xfId="2" applyFont="1"/>
    <xf numFmtId="0" fontId="1" fillId="0" borderId="0" xfId="0" applyFont="1" applyProtection="1">
      <protection locked="0"/>
    </xf>
    <xf numFmtId="0" fontId="5" fillId="0" borderId="0" xfId="0" applyFont="1" applyAlignment="1" applyProtection="1">
      <alignment horizontal="left"/>
      <protection locked="0"/>
    </xf>
    <xf numFmtId="0" fontId="1" fillId="0" borderId="0" xfId="0" applyFont="1" applyAlignment="1" applyProtection="1">
      <alignment horizontal="right"/>
      <protection locked="0"/>
    </xf>
    <xf numFmtId="0" fontId="5" fillId="0" borderId="0" xfId="0" applyFont="1" applyAlignment="1" applyProtection="1">
      <alignment horizontal="center"/>
      <protection locked="0"/>
    </xf>
    <xf numFmtId="0" fontId="4" fillId="4" borderId="0" xfId="0" applyFont="1" applyFill="1" applyBorder="1" applyAlignment="1" applyProtection="1">
      <alignment horizontal="center" vertical="top" wrapText="1"/>
      <protection locked="0"/>
    </xf>
    <xf numFmtId="0" fontId="9" fillId="0" borderId="0" xfId="4" applyFont="1" applyBorder="1" applyAlignment="1" applyProtection="1"/>
    <xf numFmtId="0" fontId="6" fillId="5" borderId="2" xfId="2" applyFont="1" applyFill="1" applyBorder="1" applyAlignment="1">
      <alignment horizontal="center"/>
    </xf>
    <xf numFmtId="0" fontId="6" fillId="5" borderId="3" xfId="2" applyFont="1" applyFill="1" applyBorder="1" applyAlignment="1">
      <alignment horizontal="center"/>
    </xf>
    <xf numFmtId="0" fontId="6" fillId="5" borderId="4" xfId="2" applyFont="1" applyFill="1" applyBorder="1" applyAlignment="1">
      <alignment horizontal="center"/>
    </xf>
    <xf numFmtId="0" fontId="8" fillId="0" borderId="5" xfId="3" applyFont="1" applyBorder="1" applyAlignment="1" applyProtection="1"/>
    <xf numFmtId="0" fontId="8" fillId="0" borderId="6" xfId="3" applyFont="1" applyBorder="1" applyAlignment="1" applyProtection="1"/>
    <xf numFmtId="0" fontId="8" fillId="0" borderId="7" xfId="3" applyFont="1" applyBorder="1" applyAlignment="1" applyProtection="1"/>
    <xf numFmtId="0" fontId="8" fillId="0" borderId="8" xfId="3" applyFont="1" applyBorder="1" applyAlignment="1" applyProtection="1"/>
    <xf numFmtId="0" fontId="8" fillId="0" borderId="0" xfId="3" applyFont="1" applyBorder="1" applyAlignment="1" applyProtection="1"/>
    <xf numFmtId="0" fontId="8" fillId="0" borderId="9" xfId="3" applyFont="1" applyBorder="1" applyAlignment="1" applyProtection="1"/>
    <xf numFmtId="0" fontId="9" fillId="0" borderId="8" xfId="4" applyFont="1" applyBorder="1" applyAlignment="1" applyProtection="1"/>
    <xf numFmtId="0" fontId="9" fillId="0" borderId="9" xfId="4" applyFont="1" applyBorder="1" applyAlignment="1" applyProtection="1"/>
    <xf numFmtId="0" fontId="9" fillId="0" borderId="10" xfId="4" applyFont="1" applyBorder="1" applyAlignment="1" applyProtection="1"/>
    <xf numFmtId="0" fontId="9" fillId="0" borderId="11" xfId="4" applyFont="1" applyBorder="1" applyAlignment="1" applyProtection="1"/>
    <xf numFmtId="0" fontId="9" fillId="0" borderId="12" xfId="4" applyFont="1" applyBorder="1" applyAlignment="1" applyProtection="1"/>
  </cellXfs>
  <cellStyles count="5">
    <cellStyle name="Hyperlink 2" xfId="4" xr:uid="{00000000-0005-0000-0000-000000000000}"/>
    <cellStyle name="Link 2" xfId="3" xr:uid="{00000000-0005-0000-0000-000001000000}"/>
    <cellStyle name="Prozent" xfId="1" builtinId="5"/>
    <cellStyle name="Standard" xfId="0" builtinId="0"/>
    <cellStyle name="Standard 2" xfId="2"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rt.de/seminare/index.php?ak=inhalt&amp;id=204" TargetMode="External"/><Relationship Id="rId2" Type="http://schemas.openxmlformats.org/officeDocument/2006/relationships/image" Target="../media/image1.jpeg"/><Relationship Id="rId1" Type="http://schemas.openxmlformats.org/officeDocument/2006/relationships/hyperlink" Target="http://www.prt.de/" TargetMode="External"/><Relationship Id="rId5" Type="http://schemas.openxmlformats.org/officeDocument/2006/relationships/image" Target="../media/image2.png"/><Relationship Id="rId4" Type="http://schemas.openxmlformats.org/officeDocument/2006/relationships/hyperlink" Target="#Pr&#228;mienberechnung!A1"/></Relationships>
</file>

<file path=xl/drawings/_rels/drawing2.xml.rels><?xml version="1.0" encoding="UTF-8" standalone="yes"?>
<Relationships xmlns="http://schemas.openxmlformats.org/package/2006/relationships"><Relationship Id="rId3" Type="http://schemas.openxmlformats.org/officeDocument/2006/relationships/hyperlink" Target="mailto:feedback@prt.de?subject=Feedback%20Pr&#228;mienberechnung" TargetMode="External"/><Relationship Id="rId2" Type="http://schemas.openxmlformats.org/officeDocument/2006/relationships/image" Target="../media/image3.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oneCellAnchor>
    <xdr:from>
      <xdr:col>7</xdr:col>
      <xdr:colOff>419100</xdr:colOff>
      <xdr:row>0</xdr:row>
      <xdr:rowOff>30480</xdr:rowOff>
    </xdr:from>
    <xdr:ext cx="2278380" cy="971550"/>
    <xdr:pic>
      <xdr:nvPicPr>
        <xdr:cNvPr id="2" name="Grafik 2">
          <a:hlinkClick xmlns:r="http://schemas.openxmlformats.org/officeDocument/2006/relationships" r:id="rId1"/>
          <a:extLst>
            <a:ext uri="{FF2B5EF4-FFF2-40B4-BE49-F238E27FC236}">
              <a16:creationId xmlns:a16="http://schemas.microsoft.com/office/drawing/2014/main" id="{16A2B281-7691-4195-9778-23EBAD47AB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3100" y="30480"/>
          <a:ext cx="227838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5</xdr:row>
      <xdr:rowOff>47625</xdr:rowOff>
    </xdr:from>
    <xdr:ext cx="7214815" cy="3181350"/>
    <xdr:sp macro="" textlink="">
      <xdr:nvSpPr>
        <xdr:cNvPr id="3" name="Textfeld 2">
          <a:hlinkClick xmlns:r="http://schemas.openxmlformats.org/officeDocument/2006/relationships" r:id="rId3"/>
          <a:extLst>
            <a:ext uri="{FF2B5EF4-FFF2-40B4-BE49-F238E27FC236}">
              <a16:creationId xmlns:a16="http://schemas.microsoft.com/office/drawing/2014/main" id="{BFF10C81-535F-4A39-96E5-EC35799B6E52}"/>
            </a:ext>
          </a:extLst>
        </xdr:cNvPr>
        <xdr:cNvSpPr txBox="1"/>
      </xdr:nvSpPr>
      <xdr:spPr>
        <a:xfrm>
          <a:off x="238125" y="857250"/>
          <a:ext cx="7214815" cy="3181350"/>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a:solidFill>
                <a:schemeClr val="tx1"/>
              </a:solidFill>
              <a:effectLst/>
              <a:latin typeface="+mn-lt"/>
              <a:ea typeface="+mn-ea"/>
              <a:cs typeface="+mn-cs"/>
            </a:rPr>
            <a:t>Worum geht es?</a:t>
          </a:r>
        </a:p>
        <a:p>
          <a:r>
            <a:rPr lang="de-DE" sz="1100">
              <a:solidFill>
                <a:schemeClr val="tx1"/>
              </a:solidFill>
              <a:effectLst/>
              <a:latin typeface="+mn-lt"/>
              <a:ea typeface="+mn-ea"/>
              <a:cs typeface="+mn-cs"/>
            </a:rPr>
            <a:t>Intervalle auslesen mit Matrix-Funktionen</a:t>
          </a:r>
        </a:p>
        <a:p>
          <a:r>
            <a:rPr lang="de-DE" sz="1100">
              <a:solidFill>
                <a:schemeClr val="tx1"/>
              </a:solidFill>
              <a:effectLst/>
              <a:latin typeface="+mn-lt"/>
              <a:ea typeface="+mn-ea"/>
              <a:cs typeface="+mn-cs"/>
            </a:rPr>
            <a:t>Wie gehen Sie vor, wenn Sie mit Hilfe von Excel Intervalle auslesen wollen? </a:t>
          </a:r>
        </a:p>
        <a:p>
          <a:r>
            <a:rPr lang="de-DE" sz="1100">
              <a:solidFill>
                <a:schemeClr val="tx1"/>
              </a:solidFill>
              <a:effectLst/>
              <a:latin typeface="+mn-lt"/>
              <a:ea typeface="+mn-ea"/>
              <a:cs typeface="+mn-cs"/>
            </a:rPr>
            <a:t>Wenn Sie bspw. Prämien für Mitarbeiter berechnen wollen, die einen bestimmten Leistungsgrad erreicht haben? </a:t>
          </a:r>
        </a:p>
        <a:p>
          <a:r>
            <a:rPr lang="de-DE" sz="1100">
              <a:solidFill>
                <a:schemeClr val="tx1"/>
              </a:solidFill>
              <a:effectLst/>
              <a:latin typeface="+mn-lt"/>
              <a:ea typeface="+mn-ea"/>
              <a:cs typeface="+mn-cs"/>
            </a:rPr>
            <a:t>Wenn Sie sich die nachstehende Tabelle ansehen, wird Ihnen bestimmt die WENN-Funktion einfallen. Bei genauerem Hinsehen werden Sie die WENN-Funktion um die UND-Funktion partiell erweitern wollen. Wie auch immer, es wird eine recht umfangreich, um nicht zu sagen komplexe Funktion mit vielen Verschachtelungen werden. Außerdem ist die Wahrscheinlichkeit bei dieser Komplexität sehr groß, hier mindestens einen Fehler bei der Erstellung zu machen. Und Fehlersuche kostet Zeit!</a:t>
          </a:r>
        </a:p>
        <a:p>
          <a:r>
            <a:rPr lang="de-DE" sz="1100">
              <a:solidFill>
                <a:schemeClr val="tx1"/>
              </a:solidFill>
              <a:effectLst/>
              <a:latin typeface="+mn-lt"/>
              <a:ea typeface="+mn-ea"/>
              <a:cs typeface="+mn-cs"/>
            </a:rPr>
            <a:t>Ich setze für solche Aufgabenstellungen immer MATRIX-Funktionen ein. In der Beispieldatei finden Sie mehrere Lösungen. Entscheiden Sie selbst, welche für Sie die zweckmäßigste ist. </a:t>
          </a:r>
        </a:p>
        <a:p>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Das folgende Beispiel stammt aus unserem Seminar </a:t>
          </a:r>
          <a:r>
            <a:rPr lang="de-DE" sz="1100" b="1" u="sng">
              <a:solidFill>
                <a:schemeClr val="tx1"/>
              </a:solidFill>
              <a:effectLst/>
              <a:latin typeface="+mn-lt"/>
              <a:ea typeface="+mn-ea"/>
              <a:cs typeface="+mn-cs"/>
              <a:hlinkClick xmlns:r="http://schemas.openxmlformats.org/officeDocument/2006/relationships" r:id=""/>
            </a:rPr>
            <a:t>Reporting mit EXCEL - - 360°-Überblick</a:t>
          </a:r>
          <a:r>
            <a:rPr lang="de-DE" sz="1100" b="1">
              <a:solidFill>
                <a:schemeClr val="tx1"/>
              </a:solidFill>
              <a:effectLst/>
              <a:latin typeface="+mn-lt"/>
              <a:ea typeface="+mn-ea"/>
              <a:cs typeface="+mn-cs"/>
            </a:rPr>
            <a:t>.</a:t>
          </a:r>
          <a:endParaRPr lang="de-DE" sz="1100">
            <a:solidFill>
              <a:schemeClr val="tx1"/>
            </a:solidFill>
            <a:effectLst/>
            <a:latin typeface="+mn-lt"/>
            <a:ea typeface="+mn-ea"/>
            <a:cs typeface="+mn-cs"/>
          </a:endParaRP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Excel-Techniken</a:t>
          </a:r>
        </a:p>
        <a:p>
          <a:r>
            <a:rPr lang="de-DE" sz="1100">
              <a:solidFill>
                <a:schemeClr val="tx1"/>
              </a:solidFill>
              <a:effectLst/>
              <a:latin typeface="+mn-lt"/>
              <a:ea typeface="+mn-ea"/>
              <a:cs typeface="+mn-cs"/>
            </a:rPr>
            <a:t>Funktionen WENN, UND, XVERWEIS, INDEX, XVERGLEICH</a:t>
          </a:r>
        </a:p>
        <a:p>
          <a:r>
            <a:rPr lang="de-DE" sz="1100">
              <a:solidFill>
                <a:schemeClr val="tx1"/>
              </a:solidFill>
              <a:effectLst/>
              <a:latin typeface="+mn-lt"/>
              <a:ea typeface="+mn-ea"/>
              <a:cs typeface="+mn-cs"/>
            </a:rPr>
            <a:t>Namen für Zellbereiche</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102870</xdr:colOff>
      <xdr:row>27</xdr:row>
      <xdr:rowOff>57150</xdr:rowOff>
    </xdr:from>
    <xdr:to>
      <xdr:col>10</xdr:col>
      <xdr:colOff>198120</xdr:colOff>
      <xdr:row>29</xdr:row>
      <xdr:rowOff>57150</xdr:rowOff>
    </xdr:to>
    <xdr:sp macro="" textlink="">
      <xdr:nvSpPr>
        <xdr:cNvPr id="4" name="AutoShape 4">
          <a:hlinkClick xmlns:r="http://schemas.openxmlformats.org/officeDocument/2006/relationships" r:id="rId4" tooltip="Zur Berechnung"/>
          <a:extLst>
            <a:ext uri="{FF2B5EF4-FFF2-40B4-BE49-F238E27FC236}">
              <a16:creationId xmlns:a16="http://schemas.microsoft.com/office/drawing/2014/main" id="{B1C2034E-99CB-4B54-B67A-03F090E5C70D}"/>
            </a:ext>
          </a:extLst>
        </xdr:cNvPr>
        <xdr:cNvSpPr>
          <a:spLocks noChangeArrowheads="1"/>
        </xdr:cNvSpPr>
      </xdr:nvSpPr>
      <xdr:spPr bwMode="auto">
        <a:xfrm>
          <a:off x="6198870" y="4429125"/>
          <a:ext cx="1619250" cy="3238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twoCellAnchor editAs="oneCell">
    <xdr:from>
      <xdr:col>1</xdr:col>
      <xdr:colOff>57150</xdr:colOff>
      <xdr:row>25</xdr:row>
      <xdr:rowOff>57150</xdr:rowOff>
    </xdr:from>
    <xdr:to>
      <xdr:col>4</xdr:col>
      <xdr:colOff>238125</xdr:colOff>
      <xdr:row>34</xdr:row>
      <xdr:rowOff>133350</xdr:rowOff>
    </xdr:to>
    <xdr:pic>
      <xdr:nvPicPr>
        <xdr:cNvPr id="5" name="Grafik 4">
          <a:extLst>
            <a:ext uri="{FF2B5EF4-FFF2-40B4-BE49-F238E27FC236}">
              <a16:creationId xmlns:a16="http://schemas.microsoft.com/office/drawing/2014/main" id="{42BEC84F-C8FF-4560-B2B3-15D28318FB9E}"/>
            </a:ext>
          </a:extLst>
        </xdr:cNvPr>
        <xdr:cNvPicPr/>
      </xdr:nvPicPr>
      <xdr:blipFill>
        <a:blip xmlns:r="http://schemas.openxmlformats.org/officeDocument/2006/relationships" r:embed="rId5"/>
        <a:stretch>
          <a:fillRect/>
        </a:stretch>
      </xdr:blipFill>
      <xdr:spPr>
        <a:xfrm>
          <a:off x="219075" y="4171950"/>
          <a:ext cx="2466975" cy="153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640080</xdr:colOff>
      <xdr:row>2</xdr:row>
      <xdr:rowOff>137160</xdr:rowOff>
    </xdr:from>
    <xdr:ext cx="3002280" cy="1266825"/>
    <xdr:pic>
      <xdr:nvPicPr>
        <xdr:cNvPr id="2" name="Grafik 2">
          <a:hlinkClick xmlns:r="http://schemas.openxmlformats.org/officeDocument/2006/relationships" r:id="rId1"/>
          <a:extLst>
            <a:ext uri="{FF2B5EF4-FFF2-40B4-BE49-F238E27FC236}">
              <a16:creationId xmlns:a16="http://schemas.microsoft.com/office/drawing/2014/main" id="{A8A48C26-E797-4BCA-A575-BC7BB85702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9530" y="518160"/>
          <a:ext cx="300228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28575</xdr:colOff>
      <xdr:row>5</xdr:row>
      <xdr:rowOff>95250</xdr:rowOff>
    </xdr:from>
    <xdr:to>
      <xdr:col>4</xdr:col>
      <xdr:colOff>28575</xdr:colOff>
      <xdr:row>7</xdr:row>
      <xdr:rowOff>38100</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84781756-1E7A-440E-A543-DF5801B2D7A7}"/>
            </a:ext>
          </a:extLst>
        </xdr:cNvPr>
        <xdr:cNvSpPr>
          <a:spLocks noChangeArrowheads="1"/>
        </xdr:cNvSpPr>
      </xdr:nvSpPr>
      <xdr:spPr bwMode="auto">
        <a:xfrm>
          <a:off x="200025" y="1619250"/>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9:I19"/>
  <sheetViews>
    <sheetView showGridLines="0" showRowColHeaders="0" workbookViewId="0">
      <selection activeCell="F31" sqref="F31"/>
    </sheetView>
  </sheetViews>
  <sheetFormatPr baseColWidth="10" defaultColWidth="11.42578125" defaultRowHeight="12.75" x14ac:dyDescent="0.2"/>
  <cols>
    <col min="1" max="1" width="2.42578125" style="26" customWidth="1"/>
    <col min="2" max="256" width="11.42578125" style="26"/>
    <col min="257" max="257" width="2.42578125" style="26" customWidth="1"/>
    <col min="258" max="512" width="11.42578125" style="26"/>
    <col min="513" max="513" width="2.42578125" style="26" customWidth="1"/>
    <col min="514" max="768" width="11.42578125" style="26"/>
    <col min="769" max="769" width="2.42578125" style="26" customWidth="1"/>
    <col min="770" max="1024" width="11.42578125" style="26"/>
    <col min="1025" max="1025" width="2.42578125" style="26" customWidth="1"/>
    <col min="1026" max="1280" width="11.42578125" style="26"/>
    <col min="1281" max="1281" width="2.42578125" style="26" customWidth="1"/>
    <col min="1282" max="1536" width="11.42578125" style="26"/>
    <col min="1537" max="1537" width="2.42578125" style="26" customWidth="1"/>
    <col min="1538" max="1792" width="11.42578125" style="26"/>
    <col min="1793" max="1793" width="2.42578125" style="26" customWidth="1"/>
    <col min="1794" max="2048" width="11.42578125" style="26"/>
    <col min="2049" max="2049" width="2.42578125" style="26" customWidth="1"/>
    <col min="2050" max="2304" width="11.42578125" style="26"/>
    <col min="2305" max="2305" width="2.42578125" style="26" customWidth="1"/>
    <col min="2306" max="2560" width="11.42578125" style="26"/>
    <col min="2561" max="2561" width="2.42578125" style="26" customWidth="1"/>
    <col min="2562" max="2816" width="11.42578125" style="26"/>
    <col min="2817" max="2817" width="2.42578125" style="26" customWidth="1"/>
    <col min="2818" max="3072" width="11.42578125" style="26"/>
    <col min="3073" max="3073" width="2.42578125" style="26" customWidth="1"/>
    <col min="3074" max="3328" width="11.42578125" style="26"/>
    <col min="3329" max="3329" width="2.42578125" style="26" customWidth="1"/>
    <col min="3330" max="3584" width="11.42578125" style="26"/>
    <col min="3585" max="3585" width="2.42578125" style="26" customWidth="1"/>
    <col min="3586" max="3840" width="11.42578125" style="26"/>
    <col min="3841" max="3841" width="2.42578125" style="26" customWidth="1"/>
    <col min="3842" max="4096" width="11.42578125" style="26"/>
    <col min="4097" max="4097" width="2.42578125" style="26" customWidth="1"/>
    <col min="4098" max="4352" width="11.42578125" style="26"/>
    <col min="4353" max="4353" width="2.42578125" style="26" customWidth="1"/>
    <col min="4354" max="4608" width="11.42578125" style="26"/>
    <col min="4609" max="4609" width="2.42578125" style="26" customWidth="1"/>
    <col min="4610" max="4864" width="11.42578125" style="26"/>
    <col min="4865" max="4865" width="2.42578125" style="26" customWidth="1"/>
    <col min="4866" max="5120" width="11.42578125" style="26"/>
    <col min="5121" max="5121" width="2.42578125" style="26" customWidth="1"/>
    <col min="5122" max="5376" width="11.42578125" style="26"/>
    <col min="5377" max="5377" width="2.42578125" style="26" customWidth="1"/>
    <col min="5378" max="5632" width="11.42578125" style="26"/>
    <col min="5633" max="5633" width="2.42578125" style="26" customWidth="1"/>
    <col min="5634" max="5888" width="11.42578125" style="26"/>
    <col min="5889" max="5889" width="2.42578125" style="26" customWidth="1"/>
    <col min="5890" max="6144" width="11.42578125" style="26"/>
    <col min="6145" max="6145" width="2.42578125" style="26" customWidth="1"/>
    <col min="6146" max="6400" width="11.42578125" style="26"/>
    <col min="6401" max="6401" width="2.42578125" style="26" customWidth="1"/>
    <col min="6402" max="6656" width="11.42578125" style="26"/>
    <col min="6657" max="6657" width="2.42578125" style="26" customWidth="1"/>
    <col min="6658" max="6912" width="11.42578125" style="26"/>
    <col min="6913" max="6913" width="2.42578125" style="26" customWidth="1"/>
    <col min="6914" max="7168" width="11.42578125" style="26"/>
    <col min="7169" max="7169" width="2.42578125" style="26" customWidth="1"/>
    <col min="7170" max="7424" width="11.42578125" style="26"/>
    <col min="7425" max="7425" width="2.42578125" style="26" customWidth="1"/>
    <col min="7426" max="7680" width="11.42578125" style="26"/>
    <col min="7681" max="7681" width="2.42578125" style="26" customWidth="1"/>
    <col min="7682" max="7936" width="11.42578125" style="26"/>
    <col min="7937" max="7937" width="2.42578125" style="26" customWidth="1"/>
    <col min="7938" max="8192" width="11.42578125" style="26"/>
    <col min="8193" max="8193" width="2.42578125" style="26" customWidth="1"/>
    <col min="8194" max="8448" width="11.42578125" style="26"/>
    <col min="8449" max="8449" width="2.42578125" style="26" customWidth="1"/>
    <col min="8450" max="8704" width="11.42578125" style="26"/>
    <col min="8705" max="8705" width="2.42578125" style="26" customWidth="1"/>
    <col min="8706" max="8960" width="11.42578125" style="26"/>
    <col min="8961" max="8961" width="2.42578125" style="26" customWidth="1"/>
    <col min="8962" max="9216" width="11.42578125" style="26"/>
    <col min="9217" max="9217" width="2.42578125" style="26" customWidth="1"/>
    <col min="9218" max="9472" width="11.42578125" style="26"/>
    <col min="9473" max="9473" width="2.42578125" style="26" customWidth="1"/>
    <col min="9474" max="9728" width="11.42578125" style="26"/>
    <col min="9729" max="9729" width="2.42578125" style="26" customWidth="1"/>
    <col min="9730" max="9984" width="11.42578125" style="26"/>
    <col min="9985" max="9985" width="2.42578125" style="26" customWidth="1"/>
    <col min="9986" max="10240" width="11.42578125" style="26"/>
    <col min="10241" max="10241" width="2.42578125" style="26" customWidth="1"/>
    <col min="10242" max="10496" width="11.42578125" style="26"/>
    <col min="10497" max="10497" width="2.42578125" style="26" customWidth="1"/>
    <col min="10498" max="10752" width="11.42578125" style="26"/>
    <col min="10753" max="10753" width="2.42578125" style="26" customWidth="1"/>
    <col min="10754" max="11008" width="11.42578125" style="26"/>
    <col min="11009" max="11009" width="2.42578125" style="26" customWidth="1"/>
    <col min="11010" max="11264" width="11.42578125" style="26"/>
    <col min="11265" max="11265" width="2.42578125" style="26" customWidth="1"/>
    <col min="11266" max="11520" width="11.42578125" style="26"/>
    <col min="11521" max="11521" width="2.42578125" style="26" customWidth="1"/>
    <col min="11522" max="11776" width="11.42578125" style="26"/>
    <col min="11777" max="11777" width="2.42578125" style="26" customWidth="1"/>
    <col min="11778" max="12032" width="11.42578125" style="26"/>
    <col min="12033" max="12033" width="2.42578125" style="26" customWidth="1"/>
    <col min="12034" max="12288" width="11.42578125" style="26"/>
    <col min="12289" max="12289" width="2.42578125" style="26" customWidth="1"/>
    <col min="12290" max="12544" width="11.42578125" style="26"/>
    <col min="12545" max="12545" width="2.42578125" style="26" customWidth="1"/>
    <col min="12546" max="12800" width="11.42578125" style="26"/>
    <col min="12801" max="12801" width="2.42578125" style="26" customWidth="1"/>
    <col min="12802" max="13056" width="11.42578125" style="26"/>
    <col min="13057" max="13057" width="2.42578125" style="26" customWidth="1"/>
    <col min="13058" max="13312" width="11.42578125" style="26"/>
    <col min="13313" max="13313" width="2.42578125" style="26" customWidth="1"/>
    <col min="13314" max="13568" width="11.42578125" style="26"/>
    <col min="13569" max="13569" width="2.42578125" style="26" customWidth="1"/>
    <col min="13570" max="13824" width="11.42578125" style="26"/>
    <col min="13825" max="13825" width="2.42578125" style="26" customWidth="1"/>
    <col min="13826" max="14080" width="11.42578125" style="26"/>
    <col min="14081" max="14081" width="2.42578125" style="26" customWidth="1"/>
    <col min="14082" max="14336" width="11.42578125" style="26"/>
    <col min="14337" max="14337" width="2.42578125" style="26" customWidth="1"/>
    <col min="14338" max="14592" width="11.42578125" style="26"/>
    <col min="14593" max="14593" width="2.42578125" style="26" customWidth="1"/>
    <col min="14594" max="14848" width="11.42578125" style="26"/>
    <col min="14849" max="14849" width="2.42578125" style="26" customWidth="1"/>
    <col min="14850" max="15104" width="11.42578125" style="26"/>
    <col min="15105" max="15105" width="2.42578125" style="26" customWidth="1"/>
    <col min="15106" max="15360" width="11.42578125" style="26"/>
    <col min="15361" max="15361" width="2.42578125" style="26" customWidth="1"/>
    <col min="15362" max="15616" width="11.42578125" style="26"/>
    <col min="15617" max="15617" width="2.42578125" style="26" customWidth="1"/>
    <col min="15618" max="15872" width="11.42578125" style="26"/>
    <col min="15873" max="15873" width="2.42578125" style="26" customWidth="1"/>
    <col min="15874" max="16128" width="11.42578125" style="26"/>
    <col min="16129" max="16129" width="2.42578125" style="26" customWidth="1"/>
    <col min="16130" max="16384" width="11.42578125" style="26"/>
  </cols>
  <sheetData>
    <row r="19" spans="2:9" ht="18" x14ac:dyDescent="0.25">
      <c r="B19" s="27"/>
      <c r="F19" s="27"/>
      <c r="I19" s="27"/>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B2:AA23"/>
  <sheetViews>
    <sheetView showGridLines="0" tabSelected="1" zoomScale="90" workbookViewId="0">
      <selection activeCell="I8" sqref="I8"/>
    </sheetView>
  </sheetViews>
  <sheetFormatPr baseColWidth="10" defaultColWidth="11.42578125" defaultRowHeight="12.75" outlineLevelCol="1" x14ac:dyDescent="0.2"/>
  <cols>
    <col min="1" max="1" width="4.5703125" style="9" customWidth="1"/>
    <col min="2" max="2" width="10.7109375" style="9" hidden="1" customWidth="1" outlineLevel="1"/>
    <col min="3" max="3" width="8.42578125" style="9" hidden="1" customWidth="1" outlineLevel="1"/>
    <col min="4" max="4" width="10" style="9" hidden="1" customWidth="1" outlineLevel="1"/>
    <col min="5" max="5" width="9.28515625" style="9" hidden="1" customWidth="1" outlineLevel="1"/>
    <col min="6" max="6" width="6.42578125" style="9" hidden="1" customWidth="1" outlineLevel="1"/>
    <col min="7" max="9" width="9.28515625" style="9" hidden="1" customWidth="1" outlineLevel="1"/>
    <col min="10" max="10" width="8.42578125" style="9" hidden="1" customWidth="1" outlineLevel="1"/>
    <col min="11" max="11" width="8.28515625" style="9" hidden="1" customWidth="1" outlineLevel="1"/>
    <col min="12" max="13" width="11.5703125" style="9" hidden="1" customWidth="1" outlineLevel="1"/>
    <col min="14" max="14" width="10" style="9" hidden="1" customWidth="1" outlineLevel="1"/>
    <col min="15" max="15" width="8.85546875" style="9" hidden="1" customWidth="1" outlineLevel="1"/>
    <col min="16" max="16" width="2.140625" style="22" customWidth="1" collapsed="1"/>
    <col min="17" max="17" width="10.42578125" style="9" bestFit="1" customWidth="1"/>
    <col min="18" max="18" width="2.140625" style="22" customWidth="1"/>
    <col min="19" max="19" width="15" style="9" bestFit="1" customWidth="1"/>
    <col min="20" max="20" width="12.85546875" style="9" bestFit="1" customWidth="1"/>
    <col min="21" max="21" width="15.140625" style="9" bestFit="1" customWidth="1"/>
    <col min="22" max="25" width="11.42578125" style="9"/>
    <col min="26" max="26" width="1.85546875" style="9" customWidth="1"/>
    <col min="27" max="27" width="38" style="9" customWidth="1"/>
    <col min="28" max="16384" width="11.42578125" style="9"/>
  </cols>
  <sheetData>
    <row r="2" spans="2:27" ht="38.25" x14ac:dyDescent="0.2">
      <c r="B2" s="6" t="s">
        <v>0</v>
      </c>
      <c r="C2" s="6" t="s">
        <v>1</v>
      </c>
      <c r="D2" s="6" t="s">
        <v>2</v>
      </c>
      <c r="E2" s="6" t="s">
        <v>3</v>
      </c>
      <c r="F2" s="6" t="s">
        <v>4</v>
      </c>
      <c r="G2" s="6" t="s">
        <v>36</v>
      </c>
      <c r="H2" s="6" t="s">
        <v>35</v>
      </c>
      <c r="I2" s="6" t="s">
        <v>5</v>
      </c>
      <c r="J2" s="7" t="s">
        <v>6</v>
      </c>
      <c r="K2" s="6" t="s">
        <v>34</v>
      </c>
      <c r="L2" s="6" t="s">
        <v>37</v>
      </c>
      <c r="M2" s="6" t="s">
        <v>7</v>
      </c>
      <c r="N2" s="6" t="s">
        <v>31</v>
      </c>
      <c r="O2" s="6" t="s">
        <v>38</v>
      </c>
      <c r="P2" s="8"/>
      <c r="Q2" s="6" t="s">
        <v>8</v>
      </c>
      <c r="R2" s="8"/>
      <c r="S2" s="6" t="s">
        <v>49</v>
      </c>
      <c r="T2" s="6" t="s">
        <v>50</v>
      </c>
      <c r="U2" s="6" t="s">
        <v>59</v>
      </c>
      <c r="V2" s="32" t="s">
        <v>60</v>
      </c>
      <c r="X2" s="3" t="s">
        <v>8</v>
      </c>
      <c r="Y2" s="3" t="s">
        <v>9</v>
      </c>
      <c r="Z2"/>
      <c r="AA2" s="3" t="s">
        <v>58</v>
      </c>
    </row>
    <row r="3" spans="2:27" x14ac:dyDescent="0.2">
      <c r="B3" s="10" t="s">
        <v>10</v>
      </c>
      <c r="C3" s="11">
        <v>168</v>
      </c>
      <c r="D3" s="11"/>
      <c r="E3" s="11"/>
      <c r="F3" s="11">
        <v>90</v>
      </c>
      <c r="G3" s="12">
        <f t="shared" ref="G3:G21" si="0">BezahlteStunden-UrlaubFeiertage-Schulung-krank</f>
        <v>78</v>
      </c>
      <c r="H3" s="13">
        <f t="shared" ref="H3:H21" si="1">Anwesenheit/BezahlteStunden</f>
        <v>0.4642857142857143</v>
      </c>
      <c r="I3" s="11">
        <v>20</v>
      </c>
      <c r="J3" s="11">
        <v>1</v>
      </c>
      <c r="K3" s="11"/>
      <c r="L3" s="12">
        <f t="shared" ref="L3:L21" si="2">Anwesenheit-WerkstattFürWerkstatt-Leerlauf-Nacharbeiten</f>
        <v>57</v>
      </c>
      <c r="M3" s="14">
        <f t="shared" ref="M3:M21" si="3">IstProduktivitätStunden/Anwesenheit</f>
        <v>0.73076923076923073</v>
      </c>
      <c r="N3" s="15">
        <v>4998</v>
      </c>
      <c r="O3" s="16">
        <v>100</v>
      </c>
      <c r="P3" s="16"/>
      <c r="Q3" s="13">
        <f t="shared" ref="Q3:Q21" si="4">verkaufteStunden/IstProduktivitätStunden</f>
        <v>1.7543859649122806</v>
      </c>
      <c r="R3" s="17"/>
      <c r="S3" s="19">
        <f>IF(Q3&lt;$X$4,$Y$3,IF(AND(Q3&gt;$X$4,Q3&lt;=$X$5),$Y$4,IF(AND(Q3&gt;$X$5,Q3&lt;=$X$6),$Y$5,IF(AND(Q3&gt;$X$6,Q3&lt;=$X$7),$Y$6,IF(AND(Q3&gt;$X$7,Q3&lt;=$X$8),$Y$7,$Y$8)))))</f>
        <v>125</v>
      </c>
      <c r="T3" s="18">
        <f t="shared" ref="T3:T21" si="5">_xlfn.XLOOKUP(Leistungsgrad,LeistungsgradZiel,LeistungsprämieZiel,,1,2)</f>
        <v>150</v>
      </c>
      <c r="U3" s="19">
        <f t="shared" ref="U3:U21" si="6">INDEX(LeistungsprämieZiel,Position,1)</f>
        <v>150</v>
      </c>
      <c r="V3" s="31">
        <f t="shared" ref="V3:V21" si="7">_xlfn.XMATCH(Leistungsgrad,LeistungsgradZiel,1,2)</f>
        <v>6</v>
      </c>
      <c r="W3" s="29"/>
      <c r="X3" s="4">
        <v>0</v>
      </c>
      <c r="Y3" s="5">
        <v>0</v>
      </c>
      <c r="Z3"/>
      <c r="AA3" s="24" t="str">
        <f>CONCATENATE("zwischen ",TEXT(X3,"0%")," und ",TEXT(X4,"0%")," gibt es ",TEXT(Y3,"0 €"))</f>
        <v>zwischen 0% und 60% gibt es 0 €</v>
      </c>
    </row>
    <row r="4" spans="2:27" x14ac:dyDescent="0.2">
      <c r="B4" s="10" t="s">
        <v>11</v>
      </c>
      <c r="C4" s="11">
        <v>171</v>
      </c>
      <c r="D4" s="11"/>
      <c r="E4" s="11"/>
      <c r="F4" s="11"/>
      <c r="G4" s="12">
        <f t="shared" si="0"/>
        <v>171</v>
      </c>
      <c r="H4" s="13">
        <f t="shared" si="1"/>
        <v>1</v>
      </c>
      <c r="I4" s="11"/>
      <c r="J4" s="11">
        <v>3</v>
      </c>
      <c r="K4" s="11"/>
      <c r="L4" s="12">
        <f t="shared" si="2"/>
        <v>168</v>
      </c>
      <c r="M4" s="14">
        <f t="shared" si="3"/>
        <v>0.98245614035087714</v>
      </c>
      <c r="N4" s="15">
        <v>15923</v>
      </c>
      <c r="O4" s="16">
        <v>145.1</v>
      </c>
      <c r="P4" s="16"/>
      <c r="Q4" s="13">
        <f t="shared" si="4"/>
        <v>0.86369047619047612</v>
      </c>
      <c r="R4" s="17"/>
      <c r="S4" s="19">
        <f t="shared" ref="S4:S21" si="8">IF(Q4&lt;$X$4,$Y$3,IF(AND(Q4&gt;$X$4,Q4&lt;=$X$5),$Y$4,IF(AND(Q4&gt;$X$5,Q4&lt;=$X$6),$Y$5,IF(AND(Q4&gt;$X$6,Q4&lt;=$X$7),$Y$6,IF(AND(Q4&gt;$X$7,Q4&lt;=$X$8),$Y$7,$Y$8)))))</f>
        <v>80</v>
      </c>
      <c r="T4" s="18">
        <f t="shared" si="5"/>
        <v>100</v>
      </c>
      <c r="U4" s="19">
        <f t="shared" si="6"/>
        <v>100</v>
      </c>
      <c r="V4" s="31">
        <f t="shared" si="7"/>
        <v>4</v>
      </c>
      <c r="W4" s="29"/>
      <c r="X4" s="4">
        <v>0.6</v>
      </c>
      <c r="Y4" s="5">
        <v>60</v>
      </c>
      <c r="Z4"/>
      <c r="AA4" s="24" t="str">
        <f>CONCATENATE("zwischen ",TEXT(X4,"0%")," und ",TEXT(X5,"0%")," gibt es ",TEXT(Y4,"0 €"))</f>
        <v>zwischen 60% und 80% gibt es 60 €</v>
      </c>
    </row>
    <row r="5" spans="2:27" x14ac:dyDescent="0.2">
      <c r="B5" s="10" t="s">
        <v>12</v>
      </c>
      <c r="C5" s="11">
        <v>156</v>
      </c>
      <c r="D5" s="11">
        <v>42</v>
      </c>
      <c r="E5" s="11"/>
      <c r="F5" s="11"/>
      <c r="G5" s="12">
        <f t="shared" si="0"/>
        <v>114</v>
      </c>
      <c r="H5" s="13">
        <f t="shared" si="1"/>
        <v>0.73076923076923073</v>
      </c>
      <c r="I5" s="11"/>
      <c r="J5" s="11"/>
      <c r="K5" s="11"/>
      <c r="L5" s="12">
        <f t="shared" si="2"/>
        <v>114</v>
      </c>
      <c r="M5" s="14">
        <f t="shared" si="3"/>
        <v>1</v>
      </c>
      <c r="N5" s="15">
        <v>11301</v>
      </c>
      <c r="O5" s="16">
        <v>99.1</v>
      </c>
      <c r="P5" s="16"/>
      <c r="Q5" s="13">
        <f t="shared" si="4"/>
        <v>0.86929824561403501</v>
      </c>
      <c r="R5" s="17"/>
      <c r="S5" s="19">
        <f t="shared" si="8"/>
        <v>80</v>
      </c>
      <c r="T5" s="18">
        <f t="shared" si="5"/>
        <v>100</v>
      </c>
      <c r="U5" s="19">
        <f t="shared" si="6"/>
        <v>100</v>
      </c>
      <c r="V5" s="31">
        <f t="shared" si="7"/>
        <v>4</v>
      </c>
      <c r="W5" s="29"/>
      <c r="X5" s="4">
        <v>0.8</v>
      </c>
      <c r="Y5" s="5">
        <v>80</v>
      </c>
      <c r="Z5"/>
      <c r="AA5" s="24" t="str">
        <f>CONCATENATE("zwischen ",TEXT(X5,"0%")," und ",TEXT(X6,"0%")," gibt es ",TEXT(Y5,"0 €"))</f>
        <v>zwischen 80% und 100% gibt es 80 €</v>
      </c>
    </row>
    <row r="6" spans="2:27" x14ac:dyDescent="0.2">
      <c r="B6" s="10" t="s">
        <v>13</v>
      </c>
      <c r="C6" s="11">
        <v>160</v>
      </c>
      <c r="D6" s="11"/>
      <c r="E6" s="11"/>
      <c r="F6" s="11">
        <v>74</v>
      </c>
      <c r="G6" s="12">
        <f t="shared" si="0"/>
        <v>86</v>
      </c>
      <c r="H6" s="13">
        <f t="shared" si="1"/>
        <v>0.53749999999999998</v>
      </c>
      <c r="I6" s="11">
        <v>1</v>
      </c>
      <c r="J6" s="11">
        <v>1</v>
      </c>
      <c r="K6" s="11"/>
      <c r="L6" s="12">
        <f t="shared" si="2"/>
        <v>84</v>
      </c>
      <c r="M6" s="14">
        <f t="shared" si="3"/>
        <v>0.97674418604651159</v>
      </c>
      <c r="N6" s="15">
        <v>12318</v>
      </c>
      <c r="O6" s="16">
        <v>101.2</v>
      </c>
      <c r="P6" s="16"/>
      <c r="Q6" s="13">
        <f t="shared" si="4"/>
        <v>1.2047619047619047</v>
      </c>
      <c r="R6" s="17"/>
      <c r="S6" s="19">
        <f t="shared" si="8"/>
        <v>125</v>
      </c>
      <c r="T6" s="18">
        <f t="shared" si="5"/>
        <v>150</v>
      </c>
      <c r="U6" s="19">
        <f t="shared" si="6"/>
        <v>150</v>
      </c>
      <c r="V6" s="31">
        <f t="shared" si="7"/>
        <v>6</v>
      </c>
      <c r="W6" s="29"/>
      <c r="X6" s="4">
        <v>1</v>
      </c>
      <c r="Y6" s="5">
        <v>100</v>
      </c>
      <c r="Z6"/>
      <c r="AA6" s="24" t="str">
        <f>CONCATENATE("zwischen ",TEXT(X6,"0%")," und ",TEXT(X7,"0%")," gibt es ",TEXT(Y6,"0 €"))</f>
        <v>zwischen 100% und 110% gibt es 100 €</v>
      </c>
    </row>
    <row r="7" spans="2:27" x14ac:dyDescent="0.2">
      <c r="B7" s="10" t="s">
        <v>14</v>
      </c>
      <c r="C7" s="11">
        <v>178</v>
      </c>
      <c r="D7" s="11">
        <v>41</v>
      </c>
      <c r="E7" s="11"/>
      <c r="F7" s="11"/>
      <c r="G7" s="12">
        <f t="shared" si="0"/>
        <v>137</v>
      </c>
      <c r="H7" s="13">
        <f t="shared" si="1"/>
        <v>0.7696629213483146</v>
      </c>
      <c r="I7" s="11">
        <v>1</v>
      </c>
      <c r="J7" s="11">
        <v>3</v>
      </c>
      <c r="K7" s="11"/>
      <c r="L7" s="12">
        <f t="shared" si="2"/>
        <v>133</v>
      </c>
      <c r="M7" s="14">
        <f t="shared" si="3"/>
        <v>0.97080291970802923</v>
      </c>
      <c r="N7" s="15">
        <v>12588</v>
      </c>
      <c r="O7" s="16">
        <v>106.2</v>
      </c>
      <c r="P7" s="16"/>
      <c r="Q7" s="13">
        <f t="shared" si="4"/>
        <v>0.79849624060150381</v>
      </c>
      <c r="R7" s="17"/>
      <c r="S7" s="19">
        <f t="shared" si="8"/>
        <v>60</v>
      </c>
      <c r="T7" s="18">
        <f t="shared" si="5"/>
        <v>80</v>
      </c>
      <c r="U7" s="19">
        <f t="shared" si="6"/>
        <v>80</v>
      </c>
      <c r="V7" s="31">
        <f t="shared" si="7"/>
        <v>3</v>
      </c>
      <c r="W7" s="29"/>
      <c r="X7" s="4">
        <v>1.1000000000000001</v>
      </c>
      <c r="Y7" s="5">
        <v>125</v>
      </c>
      <c r="Z7"/>
      <c r="AA7" s="24" t="str">
        <f>CONCATENATE("zwischen ",TEXT(X7,"0%")," und ",TEXT(X8,"0%")," gibt es ",TEXT(Y7,"0 €"))</f>
        <v>zwischen 110% und 200% gibt es 125 €</v>
      </c>
    </row>
    <row r="8" spans="2:27" x14ac:dyDescent="0.2">
      <c r="B8" s="10" t="s">
        <v>15</v>
      </c>
      <c r="C8" s="11">
        <v>168</v>
      </c>
      <c r="D8" s="11">
        <v>8</v>
      </c>
      <c r="E8" s="11"/>
      <c r="F8" s="11"/>
      <c r="G8" s="12">
        <f t="shared" si="0"/>
        <v>160</v>
      </c>
      <c r="H8" s="13">
        <f t="shared" si="1"/>
        <v>0.95238095238095233</v>
      </c>
      <c r="I8" s="11"/>
      <c r="J8" s="11">
        <v>5</v>
      </c>
      <c r="K8" s="11"/>
      <c r="L8" s="12">
        <f t="shared" si="2"/>
        <v>155</v>
      </c>
      <c r="M8" s="14">
        <f t="shared" si="3"/>
        <v>0.96875</v>
      </c>
      <c r="N8" s="15">
        <v>23496</v>
      </c>
      <c r="O8" s="16">
        <v>195.3</v>
      </c>
      <c r="P8" s="16"/>
      <c r="Q8" s="13">
        <f t="shared" si="4"/>
        <v>1.26</v>
      </c>
      <c r="R8" s="17"/>
      <c r="S8" s="19">
        <f t="shared" si="8"/>
        <v>125</v>
      </c>
      <c r="T8" s="18">
        <f t="shared" si="5"/>
        <v>150</v>
      </c>
      <c r="U8" s="19">
        <f t="shared" si="6"/>
        <v>150</v>
      </c>
      <c r="V8" s="31">
        <f t="shared" si="7"/>
        <v>6</v>
      </c>
      <c r="W8" s="29"/>
      <c r="X8" s="4">
        <v>2</v>
      </c>
      <c r="Y8" s="5">
        <v>150</v>
      </c>
      <c r="Z8"/>
      <c r="AA8" s="25" t="str">
        <f>CONCATENATE("ab ",TEXT(X8,"0%")," gibt es ",TEXT(Y8,"0 €"))</f>
        <v>ab 200% gibt es 150 €</v>
      </c>
    </row>
    <row r="9" spans="2:27" x14ac:dyDescent="0.2">
      <c r="B9" s="10" t="s">
        <v>16</v>
      </c>
      <c r="C9" s="11">
        <v>161</v>
      </c>
      <c r="D9" s="11">
        <v>82</v>
      </c>
      <c r="E9" s="11"/>
      <c r="F9" s="11"/>
      <c r="G9" s="12">
        <f t="shared" si="0"/>
        <v>79</v>
      </c>
      <c r="H9" s="13">
        <f t="shared" si="1"/>
        <v>0.49068322981366458</v>
      </c>
      <c r="I9" s="11"/>
      <c r="J9" s="11">
        <v>2</v>
      </c>
      <c r="K9" s="11"/>
      <c r="L9" s="12">
        <f t="shared" si="2"/>
        <v>77</v>
      </c>
      <c r="M9" s="14">
        <f t="shared" si="3"/>
        <v>0.97468354430379744</v>
      </c>
      <c r="N9" s="15">
        <v>8806</v>
      </c>
      <c r="O9" s="16">
        <v>76.099999999999994</v>
      </c>
      <c r="P9" s="16"/>
      <c r="Q9" s="13">
        <f t="shared" si="4"/>
        <v>0.98831168831168825</v>
      </c>
      <c r="R9" s="17"/>
      <c r="S9" s="19">
        <f t="shared" si="8"/>
        <v>80</v>
      </c>
      <c r="T9" s="18">
        <f t="shared" si="5"/>
        <v>100</v>
      </c>
      <c r="U9" s="19">
        <f t="shared" si="6"/>
        <v>100</v>
      </c>
      <c r="V9" s="31">
        <f t="shared" si="7"/>
        <v>4</v>
      </c>
      <c r="W9" s="29"/>
    </row>
    <row r="10" spans="2:27" x14ac:dyDescent="0.2">
      <c r="B10" s="10" t="s">
        <v>17</v>
      </c>
      <c r="C10" s="11">
        <v>160</v>
      </c>
      <c r="D10" s="11">
        <v>49</v>
      </c>
      <c r="E10" s="11"/>
      <c r="F10" s="11"/>
      <c r="G10" s="12">
        <f t="shared" si="0"/>
        <v>111</v>
      </c>
      <c r="H10" s="13">
        <f t="shared" si="1"/>
        <v>0.69374999999999998</v>
      </c>
      <c r="I10" s="11">
        <v>2</v>
      </c>
      <c r="J10" s="11">
        <v>7</v>
      </c>
      <c r="K10" s="11"/>
      <c r="L10" s="12">
        <f t="shared" si="2"/>
        <v>102</v>
      </c>
      <c r="M10" s="14">
        <f t="shared" si="3"/>
        <v>0.91891891891891897</v>
      </c>
      <c r="N10" s="15">
        <v>12811</v>
      </c>
      <c r="O10" s="16">
        <v>113.9</v>
      </c>
      <c r="P10" s="16"/>
      <c r="Q10" s="13">
        <f t="shared" si="4"/>
        <v>1.1166666666666667</v>
      </c>
      <c r="R10" s="17"/>
      <c r="S10" s="19">
        <f t="shared" si="8"/>
        <v>125</v>
      </c>
      <c r="T10" s="18">
        <f t="shared" si="5"/>
        <v>150</v>
      </c>
      <c r="U10" s="19">
        <f t="shared" si="6"/>
        <v>150</v>
      </c>
      <c r="V10" s="31">
        <f t="shared" si="7"/>
        <v>6</v>
      </c>
      <c r="W10" s="29"/>
    </row>
    <row r="11" spans="2:27" x14ac:dyDescent="0.2">
      <c r="B11" s="10" t="s">
        <v>18</v>
      </c>
      <c r="C11" s="11">
        <v>151</v>
      </c>
      <c r="D11" s="11">
        <v>72</v>
      </c>
      <c r="E11" s="11">
        <v>36</v>
      </c>
      <c r="F11" s="11"/>
      <c r="G11" s="12">
        <f t="shared" si="0"/>
        <v>43</v>
      </c>
      <c r="H11" s="13">
        <f t="shared" si="1"/>
        <v>0.28476821192052981</v>
      </c>
      <c r="I11" s="11"/>
      <c r="J11" s="11">
        <v>6</v>
      </c>
      <c r="K11" s="11"/>
      <c r="L11" s="12">
        <f t="shared" si="2"/>
        <v>37</v>
      </c>
      <c r="M11" s="14">
        <f t="shared" si="3"/>
        <v>0.86046511627906974</v>
      </c>
      <c r="N11" s="15"/>
      <c r="O11" s="16"/>
      <c r="P11" s="16"/>
      <c r="Q11" s="13">
        <f t="shared" si="4"/>
        <v>0</v>
      </c>
      <c r="R11" s="17"/>
      <c r="S11" s="19">
        <f t="shared" si="8"/>
        <v>0</v>
      </c>
      <c r="T11" s="18">
        <f t="shared" si="5"/>
        <v>0</v>
      </c>
      <c r="U11" s="19">
        <f t="shared" si="6"/>
        <v>0</v>
      </c>
      <c r="V11" s="31">
        <f t="shared" si="7"/>
        <v>1</v>
      </c>
      <c r="W11" s="29"/>
    </row>
    <row r="12" spans="2:27" x14ac:dyDescent="0.2">
      <c r="B12" s="10" t="s">
        <v>19</v>
      </c>
      <c r="C12" s="11">
        <v>151</v>
      </c>
      <c r="D12" s="11">
        <v>36</v>
      </c>
      <c r="E12" s="11">
        <v>36</v>
      </c>
      <c r="F12" s="11">
        <v>64</v>
      </c>
      <c r="G12" s="12">
        <f t="shared" si="0"/>
        <v>15</v>
      </c>
      <c r="H12" s="13">
        <f t="shared" si="1"/>
        <v>9.9337748344370855E-2</v>
      </c>
      <c r="I12" s="11"/>
      <c r="J12" s="11">
        <v>2</v>
      </c>
      <c r="K12" s="11"/>
      <c r="L12" s="12">
        <f t="shared" si="2"/>
        <v>13</v>
      </c>
      <c r="M12" s="14">
        <f t="shared" si="3"/>
        <v>0.8666666666666667</v>
      </c>
      <c r="N12" s="15"/>
      <c r="O12" s="16"/>
      <c r="P12" s="16"/>
      <c r="Q12" s="13">
        <f t="shared" si="4"/>
        <v>0</v>
      </c>
      <c r="R12" s="17"/>
      <c r="S12" s="19">
        <f t="shared" si="8"/>
        <v>0</v>
      </c>
      <c r="T12" s="18">
        <f t="shared" si="5"/>
        <v>0</v>
      </c>
      <c r="U12" s="19">
        <f t="shared" si="6"/>
        <v>0</v>
      </c>
      <c r="V12" s="31">
        <f t="shared" si="7"/>
        <v>1</v>
      </c>
      <c r="W12" s="29"/>
    </row>
    <row r="13" spans="2:27" x14ac:dyDescent="0.2">
      <c r="B13" s="10" t="s">
        <v>20</v>
      </c>
      <c r="C13" s="11">
        <v>151</v>
      </c>
      <c r="D13" s="11">
        <v>83</v>
      </c>
      <c r="E13" s="11"/>
      <c r="F13" s="11"/>
      <c r="G13" s="12">
        <f t="shared" si="0"/>
        <v>68</v>
      </c>
      <c r="H13" s="13">
        <f t="shared" si="1"/>
        <v>0.45033112582781459</v>
      </c>
      <c r="I13" s="11"/>
      <c r="J13" s="11">
        <v>9</v>
      </c>
      <c r="K13" s="11"/>
      <c r="L13" s="12">
        <f t="shared" si="2"/>
        <v>59</v>
      </c>
      <c r="M13" s="14">
        <f t="shared" si="3"/>
        <v>0.86764705882352944</v>
      </c>
      <c r="N13" s="15">
        <v>60</v>
      </c>
      <c r="O13" s="16">
        <v>0.6</v>
      </c>
      <c r="P13" s="16"/>
      <c r="Q13" s="13">
        <f t="shared" si="4"/>
        <v>1.0169491525423728E-2</v>
      </c>
      <c r="R13" s="17"/>
      <c r="S13" s="19">
        <f t="shared" si="8"/>
        <v>0</v>
      </c>
      <c r="T13" s="18">
        <f t="shared" si="5"/>
        <v>60</v>
      </c>
      <c r="U13" s="19">
        <f t="shared" si="6"/>
        <v>60</v>
      </c>
      <c r="V13" s="31">
        <f t="shared" si="7"/>
        <v>2</v>
      </c>
      <c r="W13" s="29"/>
    </row>
    <row r="14" spans="2:27" x14ac:dyDescent="0.2">
      <c r="B14" s="10" t="s">
        <v>21</v>
      </c>
      <c r="C14" s="11">
        <v>165</v>
      </c>
      <c r="D14" s="11">
        <v>2</v>
      </c>
      <c r="E14" s="11">
        <v>3</v>
      </c>
      <c r="F14" s="11">
        <v>2</v>
      </c>
      <c r="G14" s="12">
        <f t="shared" si="0"/>
        <v>158</v>
      </c>
      <c r="H14" s="13">
        <f t="shared" si="1"/>
        <v>0.95757575757575752</v>
      </c>
      <c r="I14" s="11">
        <v>10</v>
      </c>
      <c r="J14" s="11"/>
      <c r="K14" s="11">
        <v>2</v>
      </c>
      <c r="L14" s="12">
        <f t="shared" si="2"/>
        <v>146</v>
      </c>
      <c r="M14" s="14">
        <f t="shared" si="3"/>
        <v>0.92405063291139244</v>
      </c>
      <c r="N14" s="15">
        <v>12563</v>
      </c>
      <c r="O14" s="16">
        <v>102.3</v>
      </c>
      <c r="P14" s="16"/>
      <c r="Q14" s="13">
        <f t="shared" si="4"/>
        <v>0.7006849315068493</v>
      </c>
      <c r="R14" s="17"/>
      <c r="S14" s="19">
        <f t="shared" si="8"/>
        <v>60</v>
      </c>
      <c r="T14" s="18">
        <f t="shared" si="5"/>
        <v>80</v>
      </c>
      <c r="U14" s="19">
        <f t="shared" si="6"/>
        <v>80</v>
      </c>
      <c r="V14" s="31">
        <f t="shared" si="7"/>
        <v>3</v>
      </c>
      <c r="W14" s="29"/>
    </row>
    <row r="15" spans="2:27" x14ac:dyDescent="0.2">
      <c r="B15" s="10" t="s">
        <v>22</v>
      </c>
      <c r="C15" s="11">
        <v>178</v>
      </c>
      <c r="D15" s="11">
        <v>10</v>
      </c>
      <c r="E15" s="11">
        <v>2</v>
      </c>
      <c r="F15" s="11">
        <v>12</v>
      </c>
      <c r="G15" s="12">
        <f t="shared" si="0"/>
        <v>154</v>
      </c>
      <c r="H15" s="13">
        <f t="shared" si="1"/>
        <v>0.8651685393258427</v>
      </c>
      <c r="I15" s="11">
        <v>2</v>
      </c>
      <c r="J15" s="11">
        <v>6</v>
      </c>
      <c r="K15" s="11"/>
      <c r="L15" s="12">
        <f t="shared" si="2"/>
        <v>146</v>
      </c>
      <c r="M15" s="14">
        <f t="shared" si="3"/>
        <v>0.94805194805194803</v>
      </c>
      <c r="N15" s="15">
        <v>11253</v>
      </c>
      <c r="O15" s="16">
        <v>120</v>
      </c>
      <c r="P15" s="16"/>
      <c r="Q15" s="13">
        <f t="shared" si="4"/>
        <v>0.82191780821917804</v>
      </c>
      <c r="R15" s="17"/>
      <c r="S15" s="19">
        <f t="shared" si="8"/>
        <v>80</v>
      </c>
      <c r="T15" s="18">
        <f t="shared" si="5"/>
        <v>100</v>
      </c>
      <c r="U15" s="19">
        <f t="shared" si="6"/>
        <v>100</v>
      </c>
      <c r="V15" s="31">
        <f t="shared" si="7"/>
        <v>4</v>
      </c>
      <c r="W15" s="29"/>
    </row>
    <row r="16" spans="2:27" x14ac:dyDescent="0.2">
      <c r="B16" s="10" t="s">
        <v>23</v>
      </c>
      <c r="C16" s="11">
        <v>160</v>
      </c>
      <c r="D16" s="11"/>
      <c r="E16" s="11"/>
      <c r="F16" s="11"/>
      <c r="G16" s="12">
        <f t="shared" si="0"/>
        <v>160</v>
      </c>
      <c r="H16" s="13">
        <f t="shared" si="1"/>
        <v>1</v>
      </c>
      <c r="I16" s="11">
        <v>1</v>
      </c>
      <c r="J16" s="11">
        <v>1</v>
      </c>
      <c r="K16" s="11"/>
      <c r="L16" s="12">
        <f t="shared" si="2"/>
        <v>158</v>
      </c>
      <c r="M16" s="14">
        <f t="shared" si="3"/>
        <v>0.98750000000000004</v>
      </c>
      <c r="N16" s="15">
        <v>12318</v>
      </c>
      <c r="O16" s="16">
        <v>101.2</v>
      </c>
      <c r="P16" s="16"/>
      <c r="Q16" s="13">
        <f t="shared" si="4"/>
        <v>0.64050632911392402</v>
      </c>
      <c r="R16" s="17"/>
      <c r="S16" s="19">
        <f t="shared" si="8"/>
        <v>60</v>
      </c>
      <c r="T16" s="18">
        <f t="shared" si="5"/>
        <v>80</v>
      </c>
      <c r="U16" s="19">
        <f t="shared" si="6"/>
        <v>80</v>
      </c>
      <c r="V16" s="31">
        <f t="shared" si="7"/>
        <v>3</v>
      </c>
      <c r="W16" s="29"/>
    </row>
    <row r="17" spans="2:23" x14ac:dyDescent="0.2">
      <c r="B17" s="10" t="s">
        <v>24</v>
      </c>
      <c r="C17" s="11">
        <v>178</v>
      </c>
      <c r="D17" s="11">
        <v>41</v>
      </c>
      <c r="E17" s="11"/>
      <c r="F17" s="11"/>
      <c r="G17" s="12">
        <f t="shared" si="0"/>
        <v>137</v>
      </c>
      <c r="H17" s="13">
        <f t="shared" si="1"/>
        <v>0.7696629213483146</v>
      </c>
      <c r="I17" s="11"/>
      <c r="J17" s="11">
        <v>3</v>
      </c>
      <c r="K17" s="11"/>
      <c r="L17" s="12">
        <f t="shared" si="2"/>
        <v>134</v>
      </c>
      <c r="M17" s="14">
        <f t="shared" si="3"/>
        <v>0.97810218978102192</v>
      </c>
      <c r="N17" s="15">
        <v>12588</v>
      </c>
      <c r="O17" s="16">
        <v>106.2</v>
      </c>
      <c r="P17" s="16"/>
      <c r="Q17" s="13">
        <f t="shared" si="4"/>
        <v>0.79253731343283584</v>
      </c>
      <c r="R17" s="17"/>
      <c r="S17" s="19">
        <f t="shared" si="8"/>
        <v>60</v>
      </c>
      <c r="T17" s="18">
        <f t="shared" si="5"/>
        <v>80</v>
      </c>
      <c r="U17" s="19">
        <f t="shared" si="6"/>
        <v>80</v>
      </c>
      <c r="V17" s="31">
        <f t="shared" si="7"/>
        <v>3</v>
      </c>
      <c r="W17" s="29"/>
    </row>
    <row r="18" spans="2:23" x14ac:dyDescent="0.2">
      <c r="B18" s="10" t="s">
        <v>25</v>
      </c>
      <c r="C18" s="11">
        <v>168</v>
      </c>
      <c r="D18" s="11">
        <v>8</v>
      </c>
      <c r="E18" s="11"/>
      <c r="F18" s="11"/>
      <c r="G18" s="12">
        <f t="shared" si="0"/>
        <v>160</v>
      </c>
      <c r="H18" s="13">
        <f t="shared" si="1"/>
        <v>0.95238095238095233</v>
      </c>
      <c r="I18" s="11"/>
      <c r="J18" s="11">
        <v>5</v>
      </c>
      <c r="K18" s="11"/>
      <c r="L18" s="12">
        <f t="shared" si="2"/>
        <v>155</v>
      </c>
      <c r="M18" s="14">
        <f t="shared" si="3"/>
        <v>0.96875</v>
      </c>
      <c r="N18" s="15">
        <v>23496</v>
      </c>
      <c r="O18" s="16">
        <v>195.3</v>
      </c>
      <c r="P18" s="16"/>
      <c r="Q18" s="13">
        <f t="shared" si="4"/>
        <v>1.26</v>
      </c>
      <c r="R18" s="17"/>
      <c r="S18" s="19">
        <f t="shared" si="8"/>
        <v>125</v>
      </c>
      <c r="T18" s="18">
        <f t="shared" si="5"/>
        <v>150</v>
      </c>
      <c r="U18" s="19">
        <f t="shared" si="6"/>
        <v>150</v>
      </c>
      <c r="V18" s="31">
        <f t="shared" si="7"/>
        <v>6</v>
      </c>
      <c r="W18" s="29"/>
    </row>
    <row r="19" spans="2:23" x14ac:dyDescent="0.2">
      <c r="B19" s="10" t="s">
        <v>26</v>
      </c>
      <c r="C19" s="11">
        <v>161</v>
      </c>
      <c r="D19" s="11">
        <v>82</v>
      </c>
      <c r="E19" s="11"/>
      <c r="F19" s="11"/>
      <c r="G19" s="12">
        <f t="shared" si="0"/>
        <v>79</v>
      </c>
      <c r="H19" s="13">
        <f t="shared" si="1"/>
        <v>0.49068322981366458</v>
      </c>
      <c r="I19" s="11"/>
      <c r="J19" s="11">
        <v>2</v>
      </c>
      <c r="K19" s="11"/>
      <c r="L19" s="12">
        <f t="shared" si="2"/>
        <v>77</v>
      </c>
      <c r="M19" s="14">
        <f t="shared" si="3"/>
        <v>0.97468354430379744</v>
      </c>
      <c r="N19" s="15">
        <v>8806</v>
      </c>
      <c r="O19" s="16">
        <v>76.099999999999994</v>
      </c>
      <c r="P19" s="16"/>
      <c r="Q19" s="13">
        <f t="shared" si="4"/>
        <v>0.98831168831168825</v>
      </c>
      <c r="R19" s="17"/>
      <c r="S19" s="19">
        <f t="shared" si="8"/>
        <v>80</v>
      </c>
      <c r="T19" s="18">
        <f t="shared" si="5"/>
        <v>100</v>
      </c>
      <c r="U19" s="19">
        <f t="shared" si="6"/>
        <v>100</v>
      </c>
      <c r="V19" s="31">
        <f t="shared" si="7"/>
        <v>4</v>
      </c>
      <c r="W19" s="29"/>
    </row>
    <row r="20" spans="2:23" x14ac:dyDescent="0.2">
      <c r="B20" s="10" t="s">
        <v>27</v>
      </c>
      <c r="C20" s="11">
        <v>160</v>
      </c>
      <c r="D20" s="11">
        <v>49</v>
      </c>
      <c r="E20" s="11"/>
      <c r="F20" s="11"/>
      <c r="G20" s="12">
        <f t="shared" si="0"/>
        <v>111</v>
      </c>
      <c r="H20" s="13">
        <f t="shared" si="1"/>
        <v>0.69374999999999998</v>
      </c>
      <c r="I20" s="11">
        <v>2</v>
      </c>
      <c r="J20" s="11">
        <v>1</v>
      </c>
      <c r="K20" s="11"/>
      <c r="L20" s="12">
        <f t="shared" si="2"/>
        <v>108</v>
      </c>
      <c r="M20" s="14">
        <f t="shared" si="3"/>
        <v>0.97297297297297303</v>
      </c>
      <c r="N20" s="15">
        <v>12811</v>
      </c>
      <c r="O20" s="16">
        <v>113.9</v>
      </c>
      <c r="P20" s="16"/>
      <c r="Q20" s="13">
        <f t="shared" si="4"/>
        <v>1.0546296296296296</v>
      </c>
      <c r="R20" s="17"/>
      <c r="S20" s="19">
        <f t="shared" si="8"/>
        <v>100</v>
      </c>
      <c r="T20" s="18">
        <f t="shared" si="5"/>
        <v>125</v>
      </c>
      <c r="U20" s="19">
        <f t="shared" si="6"/>
        <v>125</v>
      </c>
      <c r="V20" s="31">
        <f t="shared" si="7"/>
        <v>5</v>
      </c>
      <c r="W20" s="29"/>
    </row>
    <row r="21" spans="2:23" x14ac:dyDescent="0.2">
      <c r="B21" s="10" t="s">
        <v>28</v>
      </c>
      <c r="C21" s="11">
        <v>171</v>
      </c>
      <c r="D21" s="11"/>
      <c r="E21" s="11"/>
      <c r="F21" s="11"/>
      <c r="G21" s="12">
        <f t="shared" si="0"/>
        <v>171</v>
      </c>
      <c r="H21" s="13">
        <f t="shared" si="1"/>
        <v>1</v>
      </c>
      <c r="I21" s="11"/>
      <c r="J21" s="11">
        <v>6</v>
      </c>
      <c r="K21" s="11"/>
      <c r="L21" s="12">
        <f t="shared" si="2"/>
        <v>165</v>
      </c>
      <c r="M21" s="20">
        <f t="shared" si="3"/>
        <v>0.96491228070175439</v>
      </c>
      <c r="N21" s="15">
        <v>8806</v>
      </c>
      <c r="O21" s="16">
        <v>76.099999999999994</v>
      </c>
      <c r="P21" s="16"/>
      <c r="Q21" s="13">
        <f t="shared" si="4"/>
        <v>0.46121212121212118</v>
      </c>
      <c r="R21" s="17"/>
      <c r="S21" s="19">
        <f t="shared" si="8"/>
        <v>0</v>
      </c>
      <c r="T21" s="18">
        <f t="shared" si="5"/>
        <v>60</v>
      </c>
      <c r="U21" s="19">
        <f t="shared" si="6"/>
        <v>60</v>
      </c>
      <c r="V21" s="31">
        <f t="shared" si="7"/>
        <v>2</v>
      </c>
      <c r="W21" s="29"/>
    </row>
    <row r="22" spans="2:23" x14ac:dyDescent="0.2">
      <c r="I22" s="21"/>
      <c r="J22" s="21"/>
    </row>
    <row r="23" spans="2:23" x14ac:dyDescent="0.2">
      <c r="B23" s="21"/>
      <c r="I23" s="23"/>
      <c r="S23" s="30" t="s">
        <v>61</v>
      </c>
      <c r="T23" s="30" t="s">
        <v>62</v>
      </c>
      <c r="U23" s="30" t="s">
        <v>63</v>
      </c>
      <c r="V23" s="28" t="s">
        <v>64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B2:C24"/>
  <sheetViews>
    <sheetView showGridLines="0" workbookViewId="0">
      <selection activeCell="E14" sqref="E14"/>
    </sheetView>
  </sheetViews>
  <sheetFormatPr baseColWidth="10" defaultRowHeight="12.75" x14ac:dyDescent="0.2"/>
  <cols>
    <col min="1" max="1" width="3.140625" customWidth="1"/>
    <col min="2" max="2" width="21.5703125" bestFit="1" customWidth="1"/>
    <col min="3" max="3" width="30.140625" bestFit="1" customWidth="1"/>
  </cols>
  <sheetData>
    <row r="2" spans="2:3" x14ac:dyDescent="0.2">
      <c r="B2" s="2" t="s">
        <v>29</v>
      </c>
      <c r="C2" s="2" t="s">
        <v>30</v>
      </c>
    </row>
    <row r="3" spans="2:3" x14ac:dyDescent="0.2">
      <c r="B3" s="1" t="s">
        <v>39</v>
      </c>
      <c r="C3" s="1" t="s">
        <v>65</v>
      </c>
    </row>
    <row r="4" spans="2:3" x14ac:dyDescent="0.2">
      <c r="B4" s="1" t="s">
        <v>40</v>
      </c>
      <c r="C4" s="1" t="s">
        <v>66</v>
      </c>
    </row>
    <row r="5" spans="2:3" x14ac:dyDescent="0.2">
      <c r="B5" s="1" t="s">
        <v>41</v>
      </c>
      <c r="C5" s="1" t="s">
        <v>67</v>
      </c>
    </row>
    <row r="6" spans="2:3" x14ac:dyDescent="0.2">
      <c r="B6" s="1" t="s">
        <v>42</v>
      </c>
      <c r="C6" s="1" t="s">
        <v>68</v>
      </c>
    </row>
    <row r="7" spans="2:3" x14ac:dyDescent="0.2">
      <c r="B7" s="1" t="s">
        <v>52</v>
      </c>
      <c r="C7" s="1" t="s">
        <v>69</v>
      </c>
    </row>
    <row r="8" spans="2:3" x14ac:dyDescent="0.2">
      <c r="B8" s="1" t="s">
        <v>4</v>
      </c>
      <c r="C8" s="1" t="s">
        <v>70</v>
      </c>
    </row>
    <row r="9" spans="2:3" x14ac:dyDescent="0.2">
      <c r="B9" s="1" t="s">
        <v>6</v>
      </c>
      <c r="C9" s="1" t="s">
        <v>71</v>
      </c>
    </row>
    <row r="10" spans="2:3" x14ac:dyDescent="0.2">
      <c r="B10" s="1" t="s">
        <v>43</v>
      </c>
      <c r="C10" s="1" t="s">
        <v>72</v>
      </c>
    </row>
    <row r="11" spans="2:3" x14ac:dyDescent="0.2">
      <c r="B11" s="1" t="s">
        <v>51</v>
      </c>
      <c r="C11" s="1" t="s">
        <v>73</v>
      </c>
    </row>
    <row r="12" spans="2:3" x14ac:dyDescent="0.2">
      <c r="B12" s="1" t="s">
        <v>44</v>
      </c>
      <c r="C12" s="1" t="s">
        <v>74</v>
      </c>
    </row>
    <row r="13" spans="2:3" x14ac:dyDescent="0.2">
      <c r="B13" s="1" t="s">
        <v>53</v>
      </c>
      <c r="C13" s="1" t="s">
        <v>75</v>
      </c>
    </row>
    <row r="14" spans="2:3" x14ac:dyDescent="0.2">
      <c r="B14" s="1" t="s">
        <v>32</v>
      </c>
      <c r="C14" s="1" t="s">
        <v>76</v>
      </c>
    </row>
    <row r="15" spans="2:3" x14ac:dyDescent="0.2">
      <c r="B15" s="1" t="s">
        <v>45</v>
      </c>
      <c r="C15" s="1" t="s">
        <v>77</v>
      </c>
    </row>
    <row r="16" spans="2:3" x14ac:dyDescent="0.2">
      <c r="B16" s="1" t="s">
        <v>60</v>
      </c>
      <c r="C16" s="1" t="s">
        <v>78</v>
      </c>
    </row>
    <row r="17" spans="2:3" x14ac:dyDescent="0.2">
      <c r="B17" s="1" t="s">
        <v>33</v>
      </c>
      <c r="C17" s="1" t="s">
        <v>79</v>
      </c>
    </row>
    <row r="18" spans="2:3" x14ac:dyDescent="0.2">
      <c r="B18" s="1" t="s">
        <v>3</v>
      </c>
      <c r="C18" s="1" t="s">
        <v>80</v>
      </c>
    </row>
    <row r="19" spans="2:3" x14ac:dyDescent="0.2">
      <c r="B19" s="1" t="s">
        <v>46</v>
      </c>
      <c r="C19" s="1" t="s">
        <v>81</v>
      </c>
    </row>
    <row r="20" spans="2:3" x14ac:dyDescent="0.2">
      <c r="B20" s="1" t="s">
        <v>47</v>
      </c>
      <c r="C20" s="1" t="s">
        <v>82</v>
      </c>
    </row>
    <row r="21" spans="2:3" x14ac:dyDescent="0.2">
      <c r="B21" s="1" t="s">
        <v>48</v>
      </c>
      <c r="C21" s="1" t="s">
        <v>83</v>
      </c>
    </row>
    <row r="22" spans="2:3" x14ac:dyDescent="0.2">
      <c r="B22" s="1"/>
      <c r="C22" s="1"/>
    </row>
    <row r="23" spans="2:3" x14ac:dyDescent="0.2">
      <c r="B23" s="1"/>
      <c r="C23" s="1"/>
    </row>
    <row r="24" spans="2:3" x14ac:dyDescent="0.2">
      <c r="B24" s="1"/>
      <c r="C24" s="1"/>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9"/>
  <sheetViews>
    <sheetView showGridLines="0" showRowColHeaders="0" workbookViewId="0">
      <selection activeCell="H27" sqref="H27"/>
    </sheetView>
  </sheetViews>
  <sheetFormatPr baseColWidth="10" defaultColWidth="11.42578125" defaultRowHeight="12.75" x14ac:dyDescent="0.2"/>
  <cols>
    <col min="1" max="1" width="2.5703125" style="26" customWidth="1"/>
    <col min="2" max="7" width="11.42578125" style="26"/>
    <col min="8" max="8" width="33.85546875" style="26" customWidth="1"/>
    <col min="9" max="16384" width="11.42578125" style="26"/>
  </cols>
  <sheetData>
    <row r="1" spans="2:8" ht="13.5" thickBot="1" x14ac:dyDescent="0.25"/>
    <row r="2" spans="2:8" ht="16.5" thickBot="1" x14ac:dyDescent="0.3">
      <c r="B2" s="34" t="s">
        <v>54</v>
      </c>
      <c r="C2" s="35"/>
      <c r="D2" s="35"/>
      <c r="E2" s="35"/>
      <c r="F2" s="35"/>
      <c r="G2" s="35"/>
      <c r="H2" s="36"/>
    </row>
    <row r="3" spans="2:8" ht="30" customHeight="1" x14ac:dyDescent="0.2">
      <c r="B3" s="37" t="s">
        <v>55</v>
      </c>
      <c r="C3" s="38"/>
      <c r="D3" s="38"/>
      <c r="E3" s="38"/>
      <c r="F3" s="38"/>
      <c r="G3" s="38"/>
      <c r="H3" s="39"/>
    </row>
    <row r="4" spans="2:8" ht="30" customHeight="1" x14ac:dyDescent="0.2">
      <c r="B4" s="40" t="s">
        <v>56</v>
      </c>
      <c r="C4" s="41"/>
      <c r="D4" s="41"/>
      <c r="E4" s="41"/>
      <c r="F4" s="41"/>
      <c r="G4" s="41"/>
      <c r="H4" s="42"/>
    </row>
    <row r="5" spans="2:8" ht="30" customHeight="1" x14ac:dyDescent="0.2">
      <c r="B5" s="40" t="s">
        <v>57</v>
      </c>
      <c r="C5" s="41"/>
      <c r="D5" s="41"/>
      <c r="E5" s="41"/>
      <c r="F5" s="41"/>
      <c r="G5" s="41"/>
      <c r="H5" s="42"/>
    </row>
    <row r="6" spans="2:8" ht="30" customHeight="1" x14ac:dyDescent="0.2">
      <c r="B6" s="43"/>
      <c r="C6" s="33"/>
      <c r="D6" s="33"/>
      <c r="E6" s="33"/>
      <c r="F6" s="33"/>
      <c r="G6" s="33"/>
      <c r="H6" s="44"/>
    </row>
    <row r="7" spans="2:8" ht="13.5" thickBot="1" x14ac:dyDescent="0.25">
      <c r="B7" s="45"/>
      <c r="C7" s="46"/>
      <c r="D7" s="46"/>
      <c r="E7" s="46"/>
      <c r="F7" s="46"/>
      <c r="G7" s="46"/>
      <c r="H7" s="47"/>
    </row>
    <row r="9" spans="2:8" x14ac:dyDescent="0.2">
      <c r="B9" s="33"/>
      <c r="C9" s="33"/>
      <c r="D9" s="33"/>
      <c r="E9" s="33"/>
      <c r="F9" s="33"/>
      <c r="G9" s="33"/>
      <c r="H9" s="33"/>
    </row>
  </sheetData>
  <mergeCells count="7">
    <mergeCell ref="B9:H9"/>
    <mergeCell ref="B2:H2"/>
    <mergeCell ref="B3:H3"/>
    <mergeCell ref="B4:H4"/>
    <mergeCell ref="B5:H5"/>
    <mergeCell ref="B6:H6"/>
    <mergeCell ref="B7:H7"/>
  </mergeCells>
  <hyperlinks>
    <hyperlink ref="B3:H3" r:id="rId1" tooltip="Newsletter" display="Durch den Newsletter Controlling EXCELlent" xr:uid="{00000000-0004-0000-0300-000000000000}"/>
    <hyperlink ref="B4:H4" r:id="rId2" tooltip="BLOG" display="Im BLOG Controlling EXCELLent" xr:uid="{00000000-0004-0000-0300-000001000000}"/>
    <hyperlink ref="B5:H5" r:id="rId3" tooltip="XING-Gruppe" display="In der XING-Gruppe Controlling meets Excel &amp; Co." xr:uid="{00000000-0004-0000-0300-000002000000}"/>
  </hyperlinks>
  <pageMargins left="0.7" right="0.7" top="0.78740157499999996" bottom="0.78740157499999996"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27E087C0649440B9726F4003B853D1" ma:contentTypeVersion="13" ma:contentTypeDescription="Ein neues Dokument erstellen." ma:contentTypeScope="" ma:versionID="551e182478324049628ad0b087e7f891">
  <xsd:schema xmlns:xsd="http://www.w3.org/2001/XMLSchema" xmlns:xs="http://www.w3.org/2001/XMLSchema" xmlns:p="http://schemas.microsoft.com/office/2006/metadata/properties" xmlns:ns3="98f74970-5d05-4add-a161-dd778b589ce9" xmlns:ns4="e999d69a-e192-4e0d-890c-36cf5ef584f3" targetNamespace="http://schemas.microsoft.com/office/2006/metadata/properties" ma:root="true" ma:fieldsID="8e0d4487e58c595ee6b69b8dfde19dfc" ns3:_="" ns4:_="">
    <xsd:import namespace="98f74970-5d05-4add-a161-dd778b589ce9"/>
    <xsd:import namespace="e999d69a-e192-4e0d-890c-36cf5ef584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74970-5d05-4add-a161-dd778b589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99d69a-e192-4e0d-890c-36cf5ef584f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A6621-B9E7-4524-ACE7-756A041CD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74970-5d05-4add-a161-dd778b589ce9"/>
    <ds:schemaRef ds:uri="e999d69a-e192-4e0d-890c-36cf5ef58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231B19-1019-4557-979E-2D6DB35CACC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021FF93-2D87-4655-AFD7-8BF0B9776D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19</vt:i4>
      </vt:variant>
    </vt:vector>
  </HeadingPairs>
  <TitlesOfParts>
    <vt:vector size="23" baseType="lpstr">
      <vt:lpstr>Worum es geht</vt:lpstr>
      <vt:lpstr>Prämienberechnung</vt:lpstr>
      <vt:lpstr>Liste der Namen</vt:lpstr>
      <vt:lpstr>Mehr Informationen</vt:lpstr>
      <vt:lpstr>Anwesenheit</vt:lpstr>
      <vt:lpstr>Anwesenheitsgrad</vt:lpstr>
      <vt:lpstr>BezahlteStunden</vt:lpstr>
      <vt:lpstr>IstProduktivität</vt:lpstr>
      <vt:lpstr>IstProduktivitätStunden</vt:lpstr>
      <vt:lpstr>krank</vt:lpstr>
      <vt:lpstr>Leerlauf</vt:lpstr>
      <vt:lpstr>Leistungsgrad</vt:lpstr>
      <vt:lpstr>LeistungsgradZiel</vt:lpstr>
      <vt:lpstr>Leistungsprämie</vt:lpstr>
      <vt:lpstr>LeistungsprämieZiel</vt:lpstr>
      <vt:lpstr>Lohnerlös</vt:lpstr>
      <vt:lpstr>Nacharbeiten</vt:lpstr>
      <vt:lpstr>Position</vt:lpstr>
      <vt:lpstr>Prämienvereinbarung</vt:lpstr>
      <vt:lpstr>Schulung</vt:lpstr>
      <vt:lpstr>UrlaubFeiertage</vt:lpstr>
      <vt:lpstr>verkaufteStunden</vt:lpstr>
      <vt:lpstr>WerkstattFürWerkstatt</vt:lpstr>
    </vt:vector>
  </TitlesOfParts>
  <Company>PRT - Pollmann &amp; Rühm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für Controller</dc:title>
  <dc:creator>Dipl. Kfm. Rainer Pollmann</dc:creator>
  <cp:lastModifiedBy>Rainer Pollmann</cp:lastModifiedBy>
  <dcterms:created xsi:type="dcterms:W3CDTF">1998-10-15T11:19:31Z</dcterms:created>
  <dcterms:modified xsi:type="dcterms:W3CDTF">2020-07-22T10:20:23Z</dcterms:modified>
  <cp:category>www.prt.de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0x010100BA27E087C0649440B9726F4003B853D1</vt:lpwstr>
  </property>
</Properties>
</file>